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table+xml" PartName="/xl/tables/table39.xml"/>
  <Override ContentType="application/vnd.openxmlformats-officedocument.spreadsheetml.table+xml" PartName="/xl/tables/table40.xml"/>
  <Override ContentType="application/vnd.openxmlformats-officedocument.spreadsheetml.table+xml" PartName="/xl/tables/table41.xml"/>
  <Override ContentType="application/vnd.openxmlformats-officedocument.spreadsheetml.table+xml" PartName="/xl/tables/table42.xml"/>
  <Override ContentType="application/vnd.openxmlformats-officedocument.spreadsheetml.table+xml" PartName="/xl/tables/table43.xml"/>
  <Override ContentType="application/vnd.openxmlformats-officedocument.spreadsheetml.table+xml" PartName="/xl/tables/table44.xml"/>
  <Override ContentType="application/vnd.openxmlformats-officedocument.spreadsheetml.table+xml" PartName="/xl/tables/table45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2.2" sheetId="2" r:id="rId3"/>
    <sheet name="12.2.1" sheetId="3" r:id="rId4"/>
    <sheet name="12.2.2" sheetId="4" r:id="rId5"/>
    <sheet name="12.2.3" sheetId="5" r:id="rId6"/>
    <sheet name="12.2.4" sheetId="6" r:id="rId7"/>
    <sheet name="12.2.5" sheetId="7" r:id="rId8"/>
    <sheet name="12.2.6" sheetId="8" r:id="rId9"/>
    <sheet name="12.2.7" sheetId="9" r:id="rId10"/>
    <sheet name="12.2.8" sheetId="10" r:id="rId11"/>
    <sheet name="12.2.9" sheetId="11" r:id="rId12"/>
    <sheet name="12.2.10" sheetId="12" r:id="rId13"/>
    <sheet name="12.2.11" sheetId="13" r:id="rId14"/>
    <sheet name="12.2.12" sheetId="14" r:id="rId15"/>
    <sheet name="12.2.13" sheetId="15" r:id="rId16"/>
    <sheet name="12.2.1E" sheetId="16" r:id="rId17"/>
    <sheet name="12.2.2E" sheetId="17" r:id="rId18"/>
    <sheet name="12.2.3E" sheetId="18" r:id="rId19"/>
    <sheet name="12.2.4E" sheetId="19" r:id="rId20"/>
    <sheet name="12.2.5E" sheetId="20" r:id="rId21"/>
    <sheet name="12.2.6E" sheetId="21" r:id="rId22"/>
    <sheet name="12.2.7E" sheetId="22" r:id="rId23"/>
    <sheet name="12.2.8E" sheetId="23" r:id="rId24"/>
    <sheet name="12.2.9E" sheetId="24" r:id="rId25"/>
    <sheet name="12.2.10E" sheetId="25" r:id="rId26"/>
    <sheet name="12.2.11E" sheetId="26" r:id="rId27"/>
    <sheet name="12.2.12E" sheetId="27" r:id="rId28"/>
    <sheet name="12.2.13E" sheetId="28" r:id="rId29"/>
  </sheets>
  <calcPr fullCalcOnLoad="1"/>
</workbook>
</file>

<file path=xl/sharedStrings.xml><?xml version="1.0" encoding="utf-8"?>
<sst xmlns="http://schemas.openxmlformats.org/spreadsheetml/2006/main" count="252" uniqueCount="252">
  <si>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</si>
  <si>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</si>
  <si>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</si>
  <si>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</si>
  <si>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</si>
  <si>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</si>
  <si>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</si>
  <si>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</si>
  <si>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</si>
  <si>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</si>
  <si>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12.2</t>
  </si>
  <si>
    <t>PORTAS/PORTÕES</t>
  </si>
  <si>
    <t>12.2.1</t>
  </si>
  <si>
    <t>14.003.0226-0</t>
  </si>
  <si>
    <t>EMOP</t>
  </si>
  <si>
    <t>PORTA DE ALUMINIO ANODIZADO EM BRONZE OU PRETO,PERFIL SERIE 25,EM VENEZIANA,EXCLUSIVE FECHADURA.FORNECIMENTO E COLOCACAO</t>
  </si>
  <si>
    <t>m²</t>
  </si>
  <si>
    <t>58,28</t>
  </si>
  <si>
    <t>12.2.2</t>
  </si>
  <si>
    <t>14.006.0225-0</t>
  </si>
  <si>
    <t>PORTA DE MADEIRA DE LEI DE CORRER EM COMPENSADO DE 80X210X3, 5CM,EM 2 FOLHAS,PENDURADA EM ROLDANAS,CORRENDO DENTRO DE TRI LHO OCO,GUIADA POR CANALETA EMBUTIDA NO PISO SEM MARCO DE 7X 3CM,EXCLUSIVE FERRAGENS E MARCO.FORNECIMENTO E COLOCACAO</t>
  </si>
  <si>
    <t>un</t>
  </si>
  <si>
    <t>1,00</t>
  </si>
  <si>
    <t>12.2.3</t>
  </si>
  <si>
    <t>14.006.0230-0</t>
  </si>
  <si>
    <t>PORTA DE MADEIRA DE LEI EM COMPENSADO,DE 200X210X3,5CM,2 FOL HAS,COM VISOR EM POLICARBONATO TRANSLUCIDO DE 4MM,MEDINDO 1, 10X0,20M,MOLA ”FECHA PORTA”,PUXADORES VERTICAIS METALICOS DE 40CM,ADUELA 13X3CM E ALIZARES 5X2CM,FAIXAS PROTETORAS EM MA TERIAL VINILICO COM 50CM DE ALTURA NA PARTE INFERIOR,EXCLUSI VE PINTURA E FERRAGENS.FORNECIMENTO E COLOCACAO</t>
  </si>
  <si>
    <t>3,00</t>
  </si>
  <si>
    <t>12.2.4</t>
  </si>
  <si>
    <t>14.002.0087-0</t>
  </si>
  <si>
    <t>PORTAO EM ESTRUTURA DE TUBOS DE FERRO GALVANIZADO DE 1” E 1. 1/2”,COM DUAS FOLHAS DE ABRIR, FECHAMENTO EM CHAPA DE FERRO GALVANIZADO Nº16,EXCLUSIVE FECHADURA.FORNECIMENTO E COLOCACA O</t>
  </si>
  <si>
    <t>22,68</t>
  </si>
  <si>
    <t>12.2.5</t>
  </si>
  <si>
    <t>90806</t>
  </si>
  <si>
    <t>SINAPI</t>
  </si>
  <si>
    <t>BATENTE PARA PORTA DE MADEIRA, FIXAÇÃO COM ARGAMASSA, PADRÃO MÉDIO - FORNECIMENTO E INSTALAÇÃO. AF_12/2019</t>
  </si>
  <si>
    <t>5,00</t>
  </si>
  <si>
    <t>12.2.6</t>
  </si>
  <si>
    <t>14.002.0064-0</t>
  </si>
  <si>
    <t>PORTA CORTA-FOGO NAO INSERIDA EM ROTA DE FUGA,MEDINDO (60X18 0X5)CM,CLASSE P-90,EM CHAPA DE ACO,TENDO BATENTE DO MESMO MA TERIAL,INCLUSIVE FECHADURA E 3 PARES DE DOBRADICAS COM MOLA. FORNECIMENTO E COLOCACAO</t>
  </si>
  <si>
    <t>12.2.7</t>
  </si>
  <si>
    <t>14.006.0008-0</t>
  </si>
  <si>
    <t>PORTA DE MADEIRA DE LEI EM COMPENSADO DE 90X210X3,5CM FOLHEA DA NAS 2 FACES,ADUELA DE 13X3CM E ALIZARES DE 5X2CM,EXCLUSIV E FERRAGENS.FORNECIMENTO E COLOCACAO</t>
  </si>
  <si>
    <t>42,00</t>
  </si>
  <si>
    <t>12.2.8</t>
  </si>
  <si>
    <t>14.006.0234-0</t>
  </si>
  <si>
    <t>PORTA DE MADEIRA DE LEI,COMPENSADO DE 90X210X3,5CM,COM VISOR EM POLICARBONATO TRANSLUCIDO DE 4MM,MEDINDO 1,10X0,20M,MOLA ”FECHA PORTA”,PUXADORES VERTICAIS METALICO 40CM,ADUELA 13X3 CM E ALIZARES 5X2CM,FAIXAS PROTETORAS EM MATERIAL VINILICO C OM 50CM DE ALTURA NA PARTE INFERIOR,CONFORME DESENHO CDRF S/ Nº,EXCLUSIVE PINTURA E FERRAGENS.FORNECIMENTO E COLOCACAO</t>
  </si>
  <si>
    <t>15,00</t>
  </si>
  <si>
    <t>12.2.9</t>
  </si>
  <si>
    <t>14.007.0036-0</t>
  </si>
  <si>
    <t>FERRAGENS P/PORTA DE MADEIRA,DE 1 FOLHA DE ABRIR,ENTRADA DE SERVICO,CONSTANDO DE FORN.S/COLOC.(ESTA INCLUIDA NO FORN.COL OC.DAS ESQUADRIAS),DE:-FECHADURA DE EMBUTIR EM METAL C/ACABA MENTO CROMADO;-MACANETA TIPO BOLA EM METAL C/ACABAMENTO CROM ADO;-ESPELHO EM METAL C/ACABAMENTO CROMADO;-3 DOBRADICAS 3”X 2.1/2” DE FERRO GALVANIZADO,C/PINO E BOLAS DE LATAO</t>
  </si>
  <si>
    <t>64,00</t>
  </si>
  <si>
    <t>12.2.10</t>
  </si>
  <si>
    <t>14.007.0264-0</t>
  </si>
  <si>
    <t>FECHADURA PARA PORTAS DE MADEIRA DE BANHEIRO,CONSTANDO DE FO RNECIMENTO DAS PECAS:-FECHADURA DE EMBUTIR TIPO TRANQUETA,TR INCO REVERSIVEL,EM METAL COM ACABAMENTO CROMADO;-MACANETA TI PO ALAVANCA,EM METAL COM ACABAMENTO CROMADO;-ROSETA E TRANQU ETA,EM METAL COM ACABAMENTO CROMADO</t>
  </si>
  <si>
    <t>38,00</t>
  </si>
  <si>
    <t>12.2.11</t>
  </si>
  <si>
    <t>13727</t>
  </si>
  <si>
    <t>PUXADOR DE ACO INOX, VERTICAL C/40CM, C/ FLANGES DE FIXACAO</t>
  </si>
  <si>
    <t>12.2.12</t>
  </si>
  <si>
    <t>11224</t>
  </si>
  <si>
    <t>PROTECAO PORTAS VINIL ALTO IMPACTO, C/AC ABAMENTO TEXTURIZADO</t>
  </si>
  <si>
    <t>251,75</t>
  </si>
  <si>
    <t>12.2.13</t>
  </si>
  <si>
    <t>11.013.0003-1</t>
  </si>
  <si>
    <t>VERGAS DE CONCRETO ARMADO PARA ALVENARIA,COM APROVEITAMENTO DA MADEIRA POR 10 VEZES</t>
  </si>
  <si>
    <t>m³</t>
  </si>
  <si>
    <t>0,51</t>
  </si>
  <si>
    <t>Resumo do Critério</t>
  </si>
  <si>
    <t>Tipo</t>
  </si>
  <si>
    <t>Elementos</t>
  </si>
  <si>
    <t>Nome do Subcritério</t>
  </si>
  <si>
    <t>Fórmula</t>
  </si>
  <si>
    <t/>
  </si>
  <si>
    <t>Adicionar a</t>
  </si>
  <si>
    <t>Seleção</t>
  </si>
  <si>
    <t>Altura*Largura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</si>
  <si>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</si>
  <si>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</si>
  <si>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</si>
  <si>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</si>
  <si>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</si>
  <si>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</si>
  <si>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</si>
  <si>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BE-ESQ_PORTA_VENEZIANA-1FL_BANHEIROS</t>
  </si>
  <si>
    <t>70x160cm_77x163cm-1FL-ALU-3,0cmFolha/Maçaneta 01</t>
  </si>
  <si>
    <t>BE-ESQ_POR-COR-1FLH-MDR_PCD</t>
  </si>
  <si>
    <t>Simples-90x210cm_93x213cm-1FL-MAD-3,0cmFolha/Maçaneta 01</t>
  </si>
  <si>
    <t>BE-ESQ_POR-ABR-2FLS+VSR+BND-MDR_VDR</t>
  </si>
  <si>
    <t>Simples_Visor+Bandeira-200x260cm_93x263cm-1FL-MAD-3,0cmFolha/Maçaneta 01 3</t>
  </si>
  <si>
    <t>PORTA VENEZIANA DE ABRIR - 2F</t>
  </si>
  <si>
    <t>2,15X1,57</t>
  </si>
  <si>
    <t>1</t>
  </si>
  <si>
    <t>Categoria</t>
  </si>
  <si>
    <t>Portas (_BATENTE_)</t>
  </si>
  <si>
    <t>_BATENTE_</t>
  </si>
  <si>
    <t>Blocks_Porta de Correr Scrigno_F02329PT</t>
  </si>
  <si>
    <t>1,60 x 2,10</t>
  </si>
  <si>
    <t>3</t>
  </si>
  <si>
    <t>Simples_Visor+Bandeira-90x260cm_93x263cm-1FL-MAD-3,0cmFolha/Maçaneta 01 2</t>
  </si>
  <si>
    <t>BE-ESQ_POR-2FLS_ABR-MET-NYLOFOR</t>
  </si>
  <si>
    <t>180x210cm_188x214cm-1FL-ALU-3,0cmFolha/Maçaneta 01</t>
  </si>
  <si>
    <t>SB-ESQ_POR-2FLS_ABR-MET-NYLOFOR</t>
  </si>
  <si>
    <t>180x210cm_188x214cm-1FL-ALU-3,0cmFolha/Maçaneta 01 2</t>
  </si>
  <si>
    <t>5</t>
  </si>
  <si>
    <t>Blocks_Porta de Abrir Avenue_F02281PT</t>
  </si>
  <si>
    <t>2,00 x 2,60</t>
  </si>
  <si>
    <t>2,98 x 2,10 2</t>
  </si>
  <si>
    <t>1,20 x 2,14</t>
  </si>
  <si>
    <t>1,34 x 2,10</t>
  </si>
  <si>
    <t>Portas (Abertura)</t>
  </si>
  <si>
    <t>Abertura</t>
  </si>
  <si>
    <t>FX-ESQ_POR-ABR-1FLH-MET-PCF1</t>
  </si>
  <si>
    <t>Corta_fogo_Simples-60x210cm_63x213cm-1FL-METAL-3,0cmFolha/Maçaneta</t>
  </si>
  <si>
    <t>42</t>
  </si>
  <si>
    <t>Portas</t>
  </si>
  <si>
    <t>BE-ESQ_POR-ABR-1FLH+BND-MDR_VDR</t>
  </si>
  <si>
    <t>Simples+Bandeira-90x260cm_93x263cm-1FL-MAD-3,0cmFolha/Maçaneta 01</t>
  </si>
  <si>
    <t>BE-ESQ_POR-ABR-1FLH+BND-MDR_VDR-PCD</t>
  </si>
  <si>
    <t>BE-ESQ_POR-2FLS_ABR-ALUM_VNZ</t>
  </si>
  <si>
    <t>120x210cm_128x214cm-1FL-ALU-3,0cmFolha/Maçaneta 01</t>
  </si>
  <si>
    <t>BE-ESQ_POR-ABR-1FLH+BND-ALUM_VNZ</t>
  </si>
  <si>
    <t>FX-ESQ_POR-ABR-1FLH+BND-ALUM_VNZ</t>
  </si>
  <si>
    <t>15</t>
  </si>
  <si>
    <t>BE-ESQ_POR-ABR-1FLH+VSR+BND-MDR_VDR</t>
  </si>
  <si>
    <t>64</t>
  </si>
  <si>
    <t>38</t>
  </si>
  <si>
    <t>Verga*0,10*0,10</t>
  </si>
  <si>
    <t>Projeto</t>
  </si>
  <si>
    <t>Vínculo</t>
  </si>
  <si>
    <t>Elemento</t>
  </si>
  <si>
    <t>Id do Revit</t>
  </si>
  <si>
    <t>Totais:</t>
  </si>
  <si>
    <t>BE-PMSa-MOD-ARQ-BARREIRA-EX-000-R00</t>
  </si>
  <si>
    <t>3232964</t>
  </si>
  <si>
    <t>3233000</t>
  </si>
  <si>
    <t>3278412</t>
  </si>
  <si>
    <t>3278413</t>
  </si>
  <si>
    <t>3278414</t>
  </si>
  <si>
    <t>3278415</t>
  </si>
  <si>
    <t>3278416</t>
  </si>
  <si>
    <t>3278417</t>
  </si>
  <si>
    <t>3278418</t>
  </si>
  <si>
    <t>3278899</t>
  </si>
  <si>
    <t>3278900</t>
  </si>
  <si>
    <t>3539627</t>
  </si>
  <si>
    <t>3539827</t>
  </si>
  <si>
    <t>3539869</t>
  </si>
  <si>
    <t>3539900</t>
  </si>
  <si>
    <t>3541021</t>
  </si>
  <si>
    <t>3541047</t>
  </si>
  <si>
    <t>3541085</t>
  </si>
  <si>
    <t>3541114</t>
  </si>
  <si>
    <t>3154804</t>
  </si>
  <si>
    <t>3154901</t>
  </si>
  <si>
    <t>3154908</t>
  </si>
  <si>
    <t>3154915</t>
  </si>
  <si>
    <t>3154922</t>
  </si>
  <si>
    <t>3155020</t>
  </si>
  <si>
    <t>3155094</t>
  </si>
  <si>
    <t>3157902</t>
  </si>
  <si>
    <t>3157952</t>
  </si>
  <si>
    <t>3159841</t>
  </si>
  <si>
    <t>3159937</t>
  </si>
  <si>
    <t>3160007</t>
  </si>
  <si>
    <t>3160107</t>
  </si>
  <si>
    <t>3160171</t>
  </si>
  <si>
    <t>3160229</t>
  </si>
  <si>
    <t>3160291</t>
  </si>
  <si>
    <t>3160433</t>
  </si>
  <si>
    <t>3160481</t>
  </si>
  <si>
    <t>3160643</t>
  </si>
  <si>
    <t>3205812</t>
  </si>
  <si>
    <t>BE-PMSa-MOD-ARQ-BARREIRA(QUADRA)-EX-000-R00.rvt : 33 : localização &lt;Não Compartilhado&gt;</t>
  </si>
  <si>
    <t>4133081</t>
  </si>
  <si>
    <t>4133860</t>
  </si>
  <si>
    <t>BE-PMSa-MOD-IMP-BARREIRA-EX-000-R00.rvt : 34 : localização Internal</t>
  </si>
  <si>
    <t>3798033</t>
  </si>
  <si>
    <t>4274549</t>
  </si>
  <si>
    <t>4403044</t>
  </si>
  <si>
    <t>4409337</t>
  </si>
  <si>
    <t>4409557</t>
  </si>
  <si>
    <t>3452513</t>
  </si>
  <si>
    <t>3490358</t>
  </si>
  <si>
    <t>3548577</t>
  </si>
  <si>
    <t>3455579</t>
  </si>
  <si>
    <t>3491484</t>
  </si>
  <si>
    <t>3551509</t>
  </si>
  <si>
    <t>3232782</t>
  </si>
  <si>
    <t>4422500</t>
  </si>
  <si>
    <t>3290332</t>
  </si>
  <si>
    <t>3783841</t>
  </si>
  <si>
    <t>4440002</t>
  </si>
  <si>
    <t>3501698</t>
  </si>
  <si>
    <t>4284155</t>
  </si>
  <si>
    <t>4400788</t>
  </si>
  <si>
    <t>4400866</t>
  </si>
  <si>
    <t>4402360</t>
  </si>
  <si>
    <t>3278459</t>
  </si>
  <si>
    <t>4409103</t>
  </si>
  <si>
    <t>3278915</t>
  </si>
  <si>
    <t>3172252</t>
  </si>
  <si>
    <t>3172375</t>
  </si>
  <si>
    <t>3172735</t>
  </si>
  <si>
    <t>3172864</t>
  </si>
  <si>
    <t>3172954</t>
  </si>
  <si>
    <t>3172999</t>
  </si>
  <si>
    <t>3173259</t>
  </si>
  <si>
    <t>3173391</t>
  </si>
  <si>
    <t>3173615</t>
  </si>
  <si>
    <t>3173741</t>
  </si>
  <si>
    <t>4399195</t>
  </si>
  <si>
    <t>4297921</t>
  </si>
  <si>
    <t>4399605</t>
  </si>
  <si>
    <t>4398442</t>
  </si>
  <si>
    <t>4398883</t>
  </si>
  <si>
    <t>4399463</t>
  </si>
  <si>
    <t>4410293</t>
  </si>
  <si>
    <t>4298153</t>
  </si>
  <si>
    <t>3167282</t>
  </si>
  <si>
    <t>3167418</t>
  </si>
  <si>
    <t>3173854</t>
  </si>
  <si>
    <t>3278873</t>
  </si>
  <si>
    <t>3278876</t>
  </si>
  <si>
    <t>3278879</t>
  </si>
  <si>
    <t>3189829</t>
  </si>
  <si>
    <t>3190005</t>
  </si>
  <si>
    <t>3190126</t>
  </si>
  <si>
    <t>4419075</t>
  </si>
  <si>
    <t>4404396</t>
  </si>
  <si>
    <t>3200046</t>
  </si>
  <si>
    <t>3200301</t>
  </si>
  <si>
    <t>3200392</t>
  </si>
  <si>
    <t>4407359</t>
  </si>
  <si>
    <t>3518367</t>
  </si>
  <si>
    <t>3520754</t>
  </si>
  <si>
    <t>4281858</t>
  </si>
  <si>
    <t>4281860</t>
  </si>
  <si>
    <t>4281862</t>
  </si>
  <si>
    <t>4281864</t>
  </si>
  <si>
    <t>4281866</t>
  </si>
  <si>
    <t>4281870</t>
  </si>
  <si>
    <t>4274277</t>
  </si>
  <si>
    <t>4273576</t>
  </si>
  <si>
    <t>4273030</t>
  </si>
  <si>
    <t>4273194</t>
  </si>
  <si>
    <t>4273366</t>
  </si>
  <si>
    <t>4273484</t>
  </si>
  <si>
    <t>3179223</t>
  </si>
  <si>
    <t>4408787</t>
  </si>
  <si>
    <t>4408789</t>
  </si>
  <si>
    <t>160x210cm_188x214cm-1FL-ALU-3,0cmFolha/Maçaneta 01 2</t>
  </si>
  <si>
    <t>3269634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</si>
</sst>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FCF8E3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6">
    <xf numFmtId="0" fontId="0"/>
    <xf numFmtId="0" applyNumberFormat="1" fontId="1" applyFont="1" xfId="1">
      <alignment wrapText="1"/>
    </xf>
    <xf numFmtId="0" applyNumberFormat="1" fontId="1" applyFont="1" xfId="2">
      <alignment horizontal="left" vertical="center"/>
    </xf>
    <xf numFmtId="0" applyNumberFormat="1" fontId="0" applyFont="1" xfId="3">
      <alignment wrapText="1"/>
    </xf>
    <xf numFmtId="0" applyNumberFormat="1" fontId="3" applyFont="1" xfId="4">
      <alignment wrapText="1"/>
    </xf>
    <xf numFmtId="0" applyNumberFormat="1" fontId="4" applyFont="1" xfId="5">
      <alignment horizontal="center" vertical="center"/>
    </xf>
    <xf numFmtId="0" applyNumberFormat="1" fontId="3" applyFont="1" xfId="6">
      <alignment horizontal="center" wrapText="1"/>
    </xf>
    <xf numFmtId="0" applyNumberFormat="1" fontId="2" applyFont="1" xfId="7">
      <alignment horizontal="center" wrapText="1"/>
    </xf>
    <xf numFmtId="0" applyNumberFormat="1" fontId="2" applyFont="1" xfId="7">
      <alignment horizontal="center" vertical="center" wrapText="1"/>
    </xf>
    <xf numFmtId="0" applyNumberFormat="1" fontId="2" applyFont="1" fillId="2" applyFill="1" borderId="1" applyBorder="1" xfId="7">
      <alignment horizontal="center" vertical="center" wrapText="1"/>
    </xf>
    <xf numFmtId="0" applyNumberFormat="1" fontId="1" applyFont="1" fillId="3" applyFill="1" borderId="1" applyBorder="1" xfId="1">
      <alignment wrapText="1"/>
    </xf>
    <xf numFmtId="0" applyNumberFormat="1" fontId="0" applyFont="1" fillId="3" applyFill="1" borderId="1" applyBorder="1" xfId="0"/>
    <xf numFmtId="0" applyNumberFormat="1" fontId="1" applyFont="1" fillId="4" applyFill="1" borderId="1" applyBorder="1" xfId="1">
      <alignment wrapText="1"/>
    </xf>
    <xf numFmtId="0" applyNumberFormat="1" fontId="1" applyFont="1" fillId="4" applyFill="1" borderId="1" applyBorder="1" xfId="1">
      <alignment horizontal="right" wrapText="1"/>
    </xf>
    <xf numFmtId="0" applyNumberFormat="1" fontId="1" applyFont="1" fillId="5" applyFill="1" borderId="1" applyBorder="1" xfId="1">
      <alignment wrapText="1"/>
    </xf>
    <xf numFmtId="0" applyNumberFormat="1" fontId="1" applyFont="1" fillId="5" applyFill="1" borderId="1" applyBorder="1" xfId="1">
      <alignment horizontal="right" wrapText="1"/>
    </xf>
    <xf numFmtId="0" applyNumberFormat="1" fontId="2" applyFont="1" fillId="6" applyFill="1" borderId="1" applyBorder="1" xfId="7">
      <alignment horizontal="center" wrapText="1"/>
    </xf>
    <xf numFmtId="0" applyNumberFormat="1" fontId="0" applyFont="1" fillId="7" applyFill="1" borderId="1" applyBorder="1" xfId="0">
      <alignment horizontal="center"/>
    </xf>
    <xf numFmtId="0" applyNumberFormat="1" fontId="0" applyFont="1" borderId="1" applyBorder="1" xfId="0"/>
    <xf numFmtId="0" applyNumberFormat="1" fontId="1" applyFont="1" borderId="1" applyBorder="1" xfId="1">
      <alignment wrapText="1"/>
    </xf>
    <xf numFmtId="0" applyNumberFormat="1" fontId="2" applyFont="1" fillId="2" applyFill="1" borderId="1" applyBorder="1" xfId="7">
      <alignment horizontal="center" wrapText="1"/>
    </xf>
    <xf numFmtId="0" applyNumberFormat="1" fontId="0" applyFont="1" fillId="2" applyFill="1" borderId="1" applyBorder="1" xfId="0"/>
    <xf numFmtId="0" applyNumberFormat="1" fontId="2" applyFont="1" fillId="8" applyFill="1" borderId="1" applyBorder="1" xfId="7">
      <alignment horizontal="center" wrapText="1"/>
    </xf>
    <xf numFmtId="0" applyNumberFormat="1" fontId="0" applyFont="1" fillId="8" applyFill="1" borderId="1" applyBorder="1" xfId="3">
      <alignment wrapText="1"/>
    </xf>
    <xf numFmtId="0" applyNumberFormat="1" fontId="0" applyFont="1" fillId="2" applyFill="1" borderId="1" applyBorder="1" xfId="3">
      <alignment wrapText="1"/>
    </xf>
    <xf numFmtId="0" applyNumberFormat="1" fontId="0" applyFont="1" fillId="8" applyFill="1" borderId="1" applyBorder="1" xfId="3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2.2.1" displayName="Criteria_Summary12.2.1" ref="A7:E12" headerRowCount="1" totalsRowCount="1" totalsRowCellStyle="styleRegular">
  <autoFilter ref="A7:E11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2.2.10" displayName="Criteria_Summary12.2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2.2.11" displayName="Criteria_Summary12.2.1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2.2.12" displayName="Criteria_Summary12.2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2.2.13" displayName="Criteria_Summary12.2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Elements12211" displayName="Elements12211" ref="A6:E45" headerRowCount="1" totalsRowCount="1" totalsRowCellStyle="styleRegular">
  <autoFilter ref="A6:E4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2212" displayName="Elements12212" ref="A53:E55" headerRowCount="1" totalsRowCount="1" totalsRowCellStyle="styleRegular">
  <autoFilter ref="A53:E5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2213" displayName="Elements12213" ref="A63:E66" headerRowCount="1" totalsRowCount="1" totalsRowCellStyle="styleRegular">
  <autoFilter ref="A63:E6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2214" displayName="Elements12214" ref="A74:E76" headerRowCount="1" totalsRowCount="1" totalsRowCellStyle="styleRegular">
  <autoFilter ref="A74:E7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2221" displayName="Elements122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2231" displayName="Elements1223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2.2.2" displayName="Criteria_Summary12.2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2241" displayName="Elements122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Elements12242" displayName="Elements12242" ref="A16:E22" headerRowCount="1" totalsRowCount="1" totalsRowCellStyle="styleRegular">
  <autoFilter ref="A16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Elements12251" displayName="Elements1225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Elements12252" displayName="Elements12252" ref="A17:E19" headerRowCount="1" totalsRowCount="1" totalsRowCellStyle="styleRegular">
  <autoFilter ref="A17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Elements12253" displayName="Elements12253" ref="A27:E29" headerRowCount="1" totalsRowCount="1" totalsRowCellStyle="styleRegular">
  <autoFilter ref="A27:E2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2254" displayName="Elements12254" ref="A37:E39" headerRowCount="1" totalsRowCount="1" totalsRowCellStyle="styleRegular">
  <autoFilter ref="A37:E3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2261" displayName="Elements1226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2271" displayName="Elements12271" ref="A6:E30" headerRowCount="1" totalsRowCount="1" totalsRowCellStyle="styleRegular">
  <autoFilter ref="A6:E2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2272" displayName="Elements12272" ref="A38:E44" headerRowCount="1" totalsRowCount="1" totalsRowCellStyle="styleRegular">
  <autoFilter ref="A38:E4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2273" displayName="Elements12273" ref="A52:E59" headerRowCount="1" totalsRowCount="1" totalsRowCellStyle="styleRegular">
  <autoFilter ref="A52:E5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2.2.3" displayName="Criteria_Summary12.2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Elements12274" displayName="Elements12274" ref="A67:E74" headerRowCount="1" totalsRowCount="1" totalsRowCellStyle="styleRegular">
  <autoFilter ref="A67:E7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Elements12275" displayName="Elements12275" ref="A82:E85" headerRowCount="1" totalsRowCount="1" totalsRowCellStyle="styleRegular">
  <autoFilter ref="A82:E8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Elements12281" displayName="Elements12281" ref="A6:E22" headerRowCount="1" totalsRowCount="1" totalsRowCellStyle="styleRegular">
  <autoFilter ref="A6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Elements12291" displayName="Elements1229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Elements12292" displayName="Elements12292" ref="A16:E20" headerRowCount="1" totalsRowCount="1" totalsRowCellStyle="styleRegular">
  <autoFilter ref="A16:E1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Elements12293" displayName="Elements12293" ref="A28:E32" headerRowCount="1" totalsRowCount="1" totalsRowCellStyle="styleRegular">
  <autoFilter ref="A28:E3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Elements12294" displayName="Elements12294" ref="A40:E64" headerRowCount="1" totalsRowCount="1" totalsRowCellStyle="styleRegular">
  <autoFilter ref="A40:E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Elements12295" displayName="Elements12295" ref="A72:E78" headerRowCount="1" totalsRowCount="1" totalsRowCellStyle="styleRegular">
  <autoFilter ref="A72:E7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Elements12296" displayName="Elements12296" ref="A86:E93" headerRowCount="1" totalsRowCount="1" totalsRowCellStyle="styleRegular">
  <autoFilter ref="A86:E9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id="39" name="Elements12297" displayName="Elements12297" ref="A101:E108" headerRowCount="1" totalsRowCount="1" totalsRowCellStyle="styleRegular">
  <autoFilter ref="A101:E10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2.2.4" displayName="Criteria_Summary12.2.4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0" name="Elements12298" displayName="Elements12298" ref="A116:E119" headerRowCount="1" totalsRowCount="1" totalsRowCellStyle="styleRegular">
  <autoFilter ref="A116:E1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id="41" name="Elements12299" displayName="Elements12299" ref="A127:E143" headerRowCount="1" totalsRowCount="1" totalsRowCellStyle="styleRegular">
  <autoFilter ref="A127:E14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id="42" name="Elements122101" displayName="Elements122101" ref="A6:E45" headerRowCount="1" totalsRowCount="1" totalsRowCellStyle="styleRegular">
  <autoFilter ref="A6:E4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id="43" name="Elements122111" displayName="Elements12211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id="44" name="Elements122121" displayName="Elements122121" ref="A6:E123" headerRowCount="1" totalsRowCount="1" totalsRowCellStyle="styleRegular">
  <autoFilter ref="A6:E12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id="45" name="Elements122131" displayName="Elements122131" ref="A6:E59" headerRowCount="1" totalsRowCount="1" totalsRowCellStyle="styleRegular">
  <autoFilter ref="A6:E5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2.2.5" displayName="Criteria_Summary12.2.5" ref="A7:E12" headerRowCount="1" totalsRowCount="1" totalsRowCellStyle="styleRegular">
  <autoFilter ref="A7:E11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2.2.6" displayName="Criteria_Summary12.2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2.2.7" displayName="Criteria_Summary12.2.7" ref="A7:E13" headerRowCount="1" totalsRowCount="1" totalsRowCellStyle="styleRegular">
  <autoFilter ref="A7:E12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2.2.8" displayName="Criteria_Summary12.2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2.2.9" displayName="Criteria_Summary12.2.9" ref="A7:E17" headerRowCount="1" totalsRowCount="1" totalsRowCellStyle="styleRegular">
  <autoFilter ref="A7:E16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2.2&apos;!A1" TargetMode="External"/><Relationship Id="rId2" Type="http://schemas.openxmlformats.org/officeDocument/2006/relationships/hyperlink" Target="#&apos;12.2.1&apos;!A1" TargetMode="External"/><Relationship Id="rId3" Type="http://schemas.openxmlformats.org/officeDocument/2006/relationships/hyperlink" Target="#&apos;12.2.1E&apos;!A1" TargetMode="External"/><Relationship Id="rId4" Type="http://schemas.openxmlformats.org/officeDocument/2006/relationships/hyperlink" Target="#&apos;12.2.2&apos;!A1" TargetMode="External"/><Relationship Id="rId5" Type="http://schemas.openxmlformats.org/officeDocument/2006/relationships/hyperlink" Target="#&apos;12.2.2E&apos;!A1" TargetMode="External"/><Relationship Id="rId6" Type="http://schemas.openxmlformats.org/officeDocument/2006/relationships/hyperlink" Target="#&apos;12.2.3&apos;!A1" TargetMode="External"/><Relationship Id="rId7" Type="http://schemas.openxmlformats.org/officeDocument/2006/relationships/hyperlink" Target="#&apos;12.2.3E&apos;!A1" TargetMode="External"/><Relationship Id="rId8" Type="http://schemas.openxmlformats.org/officeDocument/2006/relationships/hyperlink" Target="#&apos;12.2.4&apos;!A1" TargetMode="External"/><Relationship Id="rId9" Type="http://schemas.openxmlformats.org/officeDocument/2006/relationships/hyperlink" Target="#&apos;12.2.4E&apos;!A1" TargetMode="External"/><Relationship Id="rId10" Type="http://schemas.openxmlformats.org/officeDocument/2006/relationships/hyperlink" Target="#&apos;12.2.5&apos;!A1" TargetMode="External"/><Relationship Id="rId11" Type="http://schemas.openxmlformats.org/officeDocument/2006/relationships/hyperlink" Target="#&apos;12.2.5E&apos;!A1" TargetMode="External"/><Relationship Id="rId12" Type="http://schemas.openxmlformats.org/officeDocument/2006/relationships/hyperlink" Target="#&apos;12.2.6&apos;!A1" TargetMode="External"/><Relationship Id="rId13" Type="http://schemas.openxmlformats.org/officeDocument/2006/relationships/hyperlink" Target="#&apos;12.2.6E&apos;!A1" TargetMode="External"/><Relationship Id="rId14" Type="http://schemas.openxmlformats.org/officeDocument/2006/relationships/hyperlink" Target="#&apos;12.2.7&apos;!A1" TargetMode="External"/><Relationship Id="rId15" Type="http://schemas.openxmlformats.org/officeDocument/2006/relationships/hyperlink" Target="#&apos;12.2.7E&apos;!A1" TargetMode="External"/><Relationship Id="rId16" Type="http://schemas.openxmlformats.org/officeDocument/2006/relationships/hyperlink" Target="#&apos;12.2.8&apos;!A1" TargetMode="External"/><Relationship Id="rId17" Type="http://schemas.openxmlformats.org/officeDocument/2006/relationships/hyperlink" Target="#&apos;12.2.8E&apos;!A1" TargetMode="External"/><Relationship Id="rId18" Type="http://schemas.openxmlformats.org/officeDocument/2006/relationships/hyperlink" Target="#&apos;12.2.9&apos;!A1" TargetMode="External"/><Relationship Id="rId19" Type="http://schemas.openxmlformats.org/officeDocument/2006/relationships/hyperlink" Target="#&apos;12.2.9E&apos;!A1" TargetMode="External"/><Relationship Id="rId20" Type="http://schemas.openxmlformats.org/officeDocument/2006/relationships/hyperlink" Target="#&apos;12.2.10&apos;!A1" TargetMode="External"/><Relationship Id="rId21" Type="http://schemas.openxmlformats.org/officeDocument/2006/relationships/hyperlink" Target="#&apos;12.2.10E&apos;!A1" TargetMode="External"/><Relationship Id="rId22" Type="http://schemas.openxmlformats.org/officeDocument/2006/relationships/hyperlink" Target="#&apos;12.2.11&apos;!A1" TargetMode="External"/><Relationship Id="rId23" Type="http://schemas.openxmlformats.org/officeDocument/2006/relationships/hyperlink" Target="#&apos;12.2.11E&apos;!A1" TargetMode="External"/><Relationship Id="rId24" Type="http://schemas.openxmlformats.org/officeDocument/2006/relationships/hyperlink" Target="#&apos;12.2.12&apos;!A1" TargetMode="External"/><Relationship Id="rId25" Type="http://schemas.openxmlformats.org/officeDocument/2006/relationships/hyperlink" Target="#&apos;12.2.12E&apos;!A1" TargetMode="External"/><Relationship Id="rId26" Type="http://schemas.openxmlformats.org/officeDocument/2006/relationships/hyperlink" Target="#&apos;12.2.13&apos;!A1" TargetMode="External"/><Relationship Id="rId27" Type="http://schemas.openxmlformats.org/officeDocument/2006/relationships/hyperlink" Target="#&apos;12.2.13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8E&apos;!A1" TargetMode="External"/><Relationship Id="rId4" Type="http://schemas.openxmlformats.org/officeDocument/2006/relationships/hyperlink" Target="#&apos;12.2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9E&apos;!A1" TargetMode="External"/><Relationship Id="rId4" Type="http://schemas.openxmlformats.org/officeDocument/2006/relationships/hyperlink" Target="#&apos;12.2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10E&apos;!A1" TargetMode="External"/><Relationship Id="rId4" Type="http://schemas.openxmlformats.org/officeDocument/2006/relationships/hyperlink" Target="#&apos;12.2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11E&apos;!A1" TargetMode="External"/><Relationship Id="rId4" Type="http://schemas.openxmlformats.org/officeDocument/2006/relationships/hyperlink" Target="#&apos;12.2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12E&apos;!A1" TargetMode="External"/><Relationship Id="rId4" Type="http://schemas.openxmlformats.org/officeDocument/2006/relationships/hyperlink" Target="#&apos;12.2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13E&apos;!A1" TargetMode="External"/><Relationship Id="rId4" Type="http://schemas.openxmlformats.org/officeDocument/2006/relationships/hyperlink" Target="#&apos;12.2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table" Target="../tables/table15.xml"/><Relationship Id="rId3" Type="http://schemas.openxmlformats.org/officeDocument/2006/relationships/table" Target="../tables/table16.xml"/><Relationship Id="rId4" Type="http://schemas.openxmlformats.org/officeDocument/2006/relationships/table" Target="../tables/table17.xml"/><Relationship Id="rId5" Type="http://schemas.openxmlformats.org/officeDocument/2006/relationships/hyperlink" Target="#&apos;12.2.1&apos;!A1" TargetMode="External"/><Relationship Id="rId6" Type="http://schemas.openxmlformats.org/officeDocument/2006/relationships/hyperlink" Target="#&apos;12.2.1&apos;!A1" TargetMode="External"/><Relationship Id="rId7" Type="http://schemas.openxmlformats.org/officeDocument/2006/relationships/hyperlink" Target="#&apos;12.2.1&apos;!A1" TargetMode="External"/><Relationship Id="rId8" Type="http://schemas.openxmlformats.org/officeDocument/2006/relationships/hyperlink" Target="#&apos;12.2.1&apos;!A1" TargetMode="External"/><Relationship Id="rId9" Type="http://schemas.openxmlformats.org/officeDocument/2006/relationships/hyperlink" Target="#&apos;12.2.1&apos;!A1" TargetMode="External"/><Relationship Id="rId10" Type="http://schemas.openxmlformats.org/officeDocument/2006/relationships/hyperlink" Target="#&apos;12.2.1&apos;!A1" TargetMode="External"/><Relationship Id="rId11" Type="http://schemas.openxmlformats.org/officeDocument/2006/relationships/hyperlink" Target="#&apos;12.2.1&apos;!A1" TargetMode="External"/><Relationship Id="rId12" Type="http://schemas.openxmlformats.org/officeDocument/2006/relationships/hyperlink" Target="#&apos;12.2.1&apos;!A1" TargetMode="External"/><Relationship Id="rId13" Type="http://schemas.openxmlformats.org/officeDocument/2006/relationships/hyperlink" Target="#&apos;12.2.1&apos;!A1" TargetMode="External"/><Relationship Id="rId14" Type="http://schemas.openxmlformats.org/officeDocument/2006/relationships/hyperlink" Target="#&apos;12.2.1&apos;!A1" TargetMode="External"/><Relationship Id="rId15" Type="http://schemas.openxmlformats.org/officeDocument/2006/relationships/hyperlink" Target="#&apos;12.2.1&apos;!A1" TargetMode="External"/><Relationship Id="rId16" Type="http://schemas.openxmlformats.org/officeDocument/2006/relationships/hyperlink" Target="#&apos;12.2.1&apos;!A1" TargetMode="External"/><Relationship Id="rId17" Type="http://schemas.openxmlformats.org/officeDocument/2006/relationships/hyperlink" Target="#&apos;12.2.1&apos;!A1" TargetMode="External"/><Relationship Id="rId18" Type="http://schemas.openxmlformats.org/officeDocument/2006/relationships/hyperlink" Target="#&apos;12.2.1&apos;!A1" TargetMode="External"/><Relationship Id="rId19" Type="http://schemas.openxmlformats.org/officeDocument/2006/relationships/hyperlink" Target="#&apos;12.2.1&apos;!A1" TargetMode="External"/><Relationship Id="rId20" Type="http://schemas.openxmlformats.org/officeDocument/2006/relationships/hyperlink" Target="#&apos;12.2.1&apos;!A1" TargetMode="External"/><Relationship Id="rId21" Type="http://schemas.openxmlformats.org/officeDocument/2006/relationships/hyperlink" Target="#&apos;12.2.1&apos;!A1" TargetMode="External"/><Relationship Id="rId22" Type="http://schemas.openxmlformats.org/officeDocument/2006/relationships/hyperlink" Target="#&apos;12.2.1&apos;!A1" TargetMode="External"/><Relationship Id="rId23" Type="http://schemas.openxmlformats.org/officeDocument/2006/relationships/hyperlink" Target="#&apos;12.2.1&apos;!A1" TargetMode="External"/><Relationship Id="rId24" Type="http://schemas.openxmlformats.org/officeDocument/2006/relationships/hyperlink" Target="#&apos;12.2.1&apos;!A1" TargetMode="External"/><Relationship Id="rId25" Type="http://schemas.openxmlformats.org/officeDocument/2006/relationships/hyperlink" Target="#&apos;12.2.1&apos;!A1" TargetMode="External"/><Relationship Id="rId26" Type="http://schemas.openxmlformats.org/officeDocument/2006/relationships/hyperlink" Target="#&apos;12.2.1&apos;!A1" TargetMode="External"/><Relationship Id="rId27" Type="http://schemas.openxmlformats.org/officeDocument/2006/relationships/hyperlink" Target="#&apos;12.2.1&apos;!A1" TargetMode="External"/><Relationship Id="rId28" Type="http://schemas.openxmlformats.org/officeDocument/2006/relationships/hyperlink" Target="#&apos;12.2.1&apos;!A1" TargetMode="External"/><Relationship Id="rId29" Type="http://schemas.openxmlformats.org/officeDocument/2006/relationships/hyperlink" Target="#&apos;12.2.1&apos;!A1" TargetMode="External"/><Relationship Id="rId30" Type="http://schemas.openxmlformats.org/officeDocument/2006/relationships/hyperlink" Target="#&apos;12.2.1&apos;!A1" TargetMode="External"/><Relationship Id="rId31" Type="http://schemas.openxmlformats.org/officeDocument/2006/relationships/hyperlink" Target="#&apos;12.2.1&apos;!A1" TargetMode="External"/><Relationship Id="rId32" Type="http://schemas.openxmlformats.org/officeDocument/2006/relationships/hyperlink" Target="#&apos;12.2.1&apos;!A1" TargetMode="External"/><Relationship Id="rId33" Type="http://schemas.openxmlformats.org/officeDocument/2006/relationships/hyperlink" Target="#&apos;12.2.1&apos;!A1" TargetMode="External"/><Relationship Id="rId34" Type="http://schemas.openxmlformats.org/officeDocument/2006/relationships/hyperlink" Target="#&apos;12.2.1&apos;!A1" TargetMode="External"/><Relationship Id="rId35" Type="http://schemas.openxmlformats.org/officeDocument/2006/relationships/hyperlink" Target="#&apos;12.2.1&apos;!A1" TargetMode="External"/><Relationship Id="rId36" Type="http://schemas.openxmlformats.org/officeDocument/2006/relationships/hyperlink" Target="#&apos;12.2.1&apos;!A1" TargetMode="External"/><Relationship Id="rId37" Type="http://schemas.openxmlformats.org/officeDocument/2006/relationships/hyperlink" Target="#&apos;12.2.1&apos;!A1" TargetMode="External"/><Relationship Id="rId38" Type="http://schemas.openxmlformats.org/officeDocument/2006/relationships/hyperlink" Target="#&apos;12.2.1&apos;!A1" TargetMode="External"/><Relationship Id="rId39" Type="http://schemas.openxmlformats.org/officeDocument/2006/relationships/hyperlink" Target="#&apos;12.2.1&apos;!A1" TargetMode="External"/><Relationship Id="rId40" Type="http://schemas.openxmlformats.org/officeDocument/2006/relationships/hyperlink" Target="#&apos;12.2.1&apos;!A1" TargetMode="External"/><Relationship Id="rId41" Type="http://schemas.openxmlformats.org/officeDocument/2006/relationships/hyperlink" Target="#&apos;12.2.1&apos;!A1" TargetMode="External"/><Relationship Id="rId42" Type="http://schemas.openxmlformats.org/officeDocument/2006/relationships/hyperlink" Target="#&apos;12.2.1&apos;!A1" TargetMode="External"/><Relationship Id="rId43" Type="http://schemas.openxmlformats.org/officeDocument/2006/relationships/hyperlink" Target="#&apos;12.2.1&apos;!A1" TargetMode="External"/><Relationship Id="rId44" Type="http://schemas.openxmlformats.org/officeDocument/2006/relationships/hyperlink" Target="#&apos;12.2.1&apos;!A1" TargetMode="External"/><Relationship Id="rId45" Type="http://schemas.openxmlformats.org/officeDocument/2006/relationships/hyperlink" Target="#&apos;12.2.1&apos;!A1" TargetMode="External"/><Relationship Id="rId46" Type="http://schemas.openxmlformats.org/officeDocument/2006/relationships/hyperlink" Target="#&apos;12.2.1&apos;!A1" TargetMode="External"/><Relationship Id="rId47" Type="http://schemas.openxmlformats.org/officeDocument/2006/relationships/hyperlink" Target="#&apos;12.2.1&apos;!A1" TargetMode="External"/><Relationship Id="rId48" Type="http://schemas.openxmlformats.org/officeDocument/2006/relationships/hyperlink" Target="#&apos;12.2.1&apos;!A1" TargetMode="External"/><Relationship Id="rId49" Type="http://schemas.openxmlformats.org/officeDocument/2006/relationships/hyperlink" Target="#&apos;12.2.1&apos;!A1" TargetMode="External"/><Relationship Id="rId50" Type="http://schemas.openxmlformats.org/officeDocument/2006/relationships/hyperlink" Target="#&apos;12.2.1&apos;!A1" TargetMode="External"/><Relationship Id="rId51" Type="http://schemas.openxmlformats.org/officeDocument/2006/relationships/hyperlink" Target="#&apos;12.2.1&apos;!A1" TargetMode="External"/><Relationship Id="rId52" Type="http://schemas.openxmlformats.org/officeDocument/2006/relationships/hyperlink" Target="#&apos;12.2.1&apos;!A1" TargetMode="External"/><Relationship Id="rId53" Type="http://schemas.openxmlformats.org/officeDocument/2006/relationships/hyperlink" Target="#&apos;12.2.1&apos;!A1" TargetMode="External"/><Relationship Id="rId54" Type="http://schemas.openxmlformats.org/officeDocument/2006/relationships/hyperlink" Target="#&apos;12.2.1&apos;!A1" TargetMode="External"/><Relationship Id="rId55" Type="http://schemas.openxmlformats.org/officeDocument/2006/relationships/hyperlink" Target="#&apos;12.2.1&apos;!A1" TargetMode="External"/><Relationship Id="rId56" Type="http://schemas.openxmlformats.org/officeDocument/2006/relationships/hyperlink" Target="#&apos;12.2.1&apos;!A1" TargetMode="External"/><Relationship Id="rId57" Type="http://schemas.openxmlformats.org/officeDocument/2006/relationships/hyperlink" Target="#&apos;12.2.1&apos;!A1" TargetMode="External"/><Relationship Id="rId58" Type="http://schemas.openxmlformats.org/officeDocument/2006/relationships/hyperlink" Target="#&apos;12.2.1&apos;!A1" TargetMode="External"/><Relationship Id="rId59" Type="http://schemas.openxmlformats.org/officeDocument/2006/relationships/hyperlink" Target="#&apos;12.2.1&apos;!A1" TargetMode="External"/><Relationship Id="rId60" Type="http://schemas.openxmlformats.org/officeDocument/2006/relationships/hyperlink" Target="#&apos;12.2.1&apos;!A1" TargetMode="External"/><Relationship Id="rId61" Type="http://schemas.openxmlformats.org/officeDocument/2006/relationships/hyperlink" Target="#&apos;12.2.1&apos;!A1" TargetMode="External"/><Relationship Id="rId62" Type="http://schemas.openxmlformats.org/officeDocument/2006/relationships/hyperlink" Target="#&apos;12.2.1&apos;!A1" TargetMode="External"/><Relationship Id="rId63" Type="http://schemas.openxmlformats.org/officeDocument/2006/relationships/hyperlink" Target="#&apos;12.2.1&apos;!A1" TargetMode="External"/><Relationship Id="rId64" Type="http://schemas.openxmlformats.org/officeDocument/2006/relationships/hyperlink" Target="#&apos;12.2.1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2.2.2&apos;!A1" TargetMode="External"/><Relationship Id="rId3" Type="http://schemas.openxmlformats.org/officeDocument/2006/relationships/hyperlink" Target="#&apos;12.2.2&apos;!A1" TargetMode="External"/><Relationship Id="rId4" Type="http://schemas.openxmlformats.org/officeDocument/2006/relationships/hyperlink" Target="#&apos;12.2.2&apos;!A1" TargetMode="External"/><Relationship Id="rId5" Type="http://schemas.openxmlformats.org/officeDocument/2006/relationships/hyperlink" Target="#&apos;12.2.2&apos;!A1" TargetMode="External"/><Relationship Id="rId6" Type="http://schemas.openxmlformats.org/officeDocument/2006/relationships/hyperlink" Target="#&apos;12.2.2&apos;!A1" TargetMode="External"/><Relationship Id="rId7" Type="http://schemas.openxmlformats.org/officeDocument/2006/relationships/hyperlink" Target="#&apos;12.2.2&apos;!A1" TargetMode="External"/><Relationship Id="rId8" Type="http://schemas.openxmlformats.org/officeDocument/2006/relationships/hyperlink" Target="#&apos;12.2.2&apos;!A1" TargetMode="External"/><Relationship Id="rId9" Type="http://schemas.openxmlformats.org/officeDocument/2006/relationships/hyperlink" Target="#&apos;12.2.2&apos;!A1" TargetMode="External"/><Relationship Id="rId10" Type="http://schemas.openxmlformats.org/officeDocument/2006/relationships/hyperlink" Target="#&apos;12.2.2&apos;!A1" TargetMode="External"/><Relationship Id="rId11" Type="http://schemas.openxmlformats.org/officeDocument/2006/relationships/hyperlink" Target="#&apos;12.2.2&apos;!A1" TargetMode="External"/><Relationship Id="rId12" Type="http://schemas.openxmlformats.org/officeDocument/2006/relationships/hyperlink" Target="#&apos;12.2.2&apos;!A1" TargetMode="External"/><Relationship Id="rId13" Type="http://schemas.openxmlformats.org/officeDocument/2006/relationships/hyperlink" Target="#&apos;12.2.2&apos;!A1" TargetMode="External"/><Relationship Id="rId14" Type="http://schemas.openxmlformats.org/officeDocument/2006/relationships/hyperlink" Target="#&apos;12.2.2&apos;!A1" TargetMode="External"/><Relationship Id="rId15" Type="http://schemas.openxmlformats.org/officeDocument/2006/relationships/hyperlink" Target="#&apos;12.2.2&apos;!A1" TargetMode="External"/><Relationship Id="rId16" Type="http://schemas.openxmlformats.org/officeDocument/2006/relationships/hyperlink" Target="#&apos;12.2.2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2.2.3&apos;!A1" TargetMode="External"/><Relationship Id="rId3" Type="http://schemas.openxmlformats.org/officeDocument/2006/relationships/hyperlink" Target="#&apos;12.2.3&apos;!A1" TargetMode="External"/><Relationship Id="rId4" Type="http://schemas.openxmlformats.org/officeDocument/2006/relationships/hyperlink" Target="#&apos;12.2.3&apos;!A1" TargetMode="External"/><Relationship Id="rId5" Type="http://schemas.openxmlformats.org/officeDocument/2006/relationships/hyperlink" Target="#&apos;12.2.3&apos;!A1" TargetMode="External"/><Relationship Id="rId6" Type="http://schemas.openxmlformats.org/officeDocument/2006/relationships/hyperlink" Target="#&apos;12.2.3&apos;!A1" TargetMode="External"/><Relationship Id="rId7" Type="http://schemas.openxmlformats.org/officeDocument/2006/relationships/hyperlink" Target="#&apos;12.2.3&apos;!A1" TargetMode="External"/><Relationship Id="rId8" Type="http://schemas.openxmlformats.org/officeDocument/2006/relationships/hyperlink" Target="#&apos;12.2.3&apos;!A1" TargetMode="External"/><Relationship Id="rId9" Type="http://schemas.openxmlformats.org/officeDocument/2006/relationships/hyperlink" Target="#&apos;12.2.3&apos;!A1" TargetMode="External"/><Relationship Id="rId10" Type="http://schemas.openxmlformats.org/officeDocument/2006/relationships/hyperlink" Target="#&apos;12.2.3&apos;!A1" TargetMode="External"/><Relationship Id="rId11" Type="http://schemas.openxmlformats.org/officeDocument/2006/relationships/hyperlink" Target="#&apos;12.2.3&apos;!A1" TargetMode="External"/><Relationship Id="rId12" Type="http://schemas.openxmlformats.org/officeDocument/2006/relationships/hyperlink" Target="#&apos;12.2.3&apos;!A1" TargetMode="External"/><Relationship Id="rId13" Type="http://schemas.openxmlformats.org/officeDocument/2006/relationships/hyperlink" Target="#&apos;12.2.3&apos;!A1" TargetMode="External"/><Relationship Id="rId14" Type="http://schemas.openxmlformats.org/officeDocument/2006/relationships/hyperlink" Target="#&apos;12.2.3&apos;!A1" TargetMode="External"/><Relationship Id="rId15" Type="http://schemas.openxmlformats.org/officeDocument/2006/relationships/hyperlink" Target="#&apos;12.2.3&apos;!A1" TargetMode="External"/><Relationship Id="rId16" Type="http://schemas.openxmlformats.org/officeDocument/2006/relationships/hyperlink" Target="#&apos;12.2.3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table" Target="../tables/table21.xml"/><Relationship Id="rId3" Type="http://schemas.openxmlformats.org/officeDocument/2006/relationships/hyperlink" Target="#&apos;12.2.4&apos;!A1" TargetMode="External"/><Relationship Id="rId4" Type="http://schemas.openxmlformats.org/officeDocument/2006/relationships/hyperlink" Target="#&apos;12.2.4&apos;!A1" TargetMode="External"/><Relationship Id="rId5" Type="http://schemas.openxmlformats.org/officeDocument/2006/relationships/hyperlink" Target="#&apos;12.2.4&apos;!A1" TargetMode="External"/><Relationship Id="rId6" Type="http://schemas.openxmlformats.org/officeDocument/2006/relationships/hyperlink" Target="#&apos;12.2.4&apos;!A1" TargetMode="External"/><Relationship Id="rId7" Type="http://schemas.openxmlformats.org/officeDocument/2006/relationships/hyperlink" Target="#&apos;12.2.4&apos;!A1" TargetMode="External"/><Relationship Id="rId8" Type="http://schemas.openxmlformats.org/officeDocument/2006/relationships/hyperlink" Target="#&apos;12.2.4&apos;!A1" TargetMode="External"/><Relationship Id="rId9" Type="http://schemas.openxmlformats.org/officeDocument/2006/relationships/hyperlink" Target="#&apos;12.2.4&apos;!A1" TargetMode="External"/><Relationship Id="rId10" Type="http://schemas.openxmlformats.org/officeDocument/2006/relationships/hyperlink" Target="#&apos;12.2.4&apos;!A1" TargetMode="External"/><Relationship Id="rId11" Type="http://schemas.openxmlformats.org/officeDocument/2006/relationships/hyperlink" Target="#&apos;12.2.4&apos;!A1" TargetMode="External"/><Relationship Id="rId12" Type="http://schemas.openxmlformats.org/officeDocument/2006/relationships/hyperlink" Target="#&apos;12.2.4&apos;!A1" TargetMode="External"/><Relationship Id="rId13" Type="http://schemas.openxmlformats.org/officeDocument/2006/relationships/hyperlink" Target="#&apos;12.2.4&apos;!A1" TargetMode="External"/><Relationship Id="rId14" Type="http://schemas.openxmlformats.org/officeDocument/2006/relationships/hyperlink" Target="#&apos;12.2.4&apos;!A1" TargetMode="External"/><Relationship Id="rId15" Type="http://schemas.openxmlformats.org/officeDocument/2006/relationships/hyperlink" Target="#&apos;12.2.4&apos;!A1" TargetMode="External"/><Relationship Id="rId16" Type="http://schemas.openxmlformats.org/officeDocument/2006/relationships/hyperlink" Target="#&apos;12.2.4&apos;!A1" TargetMode="External"/><Relationship Id="rId17" Type="http://schemas.openxmlformats.org/officeDocument/2006/relationships/hyperlink" Target="#&apos;12.2.4&apos;!A1" TargetMode="External"/><Relationship Id="rId18" Type="http://schemas.openxmlformats.org/officeDocument/2006/relationships/hyperlink" Target="#&apos;12.2.4&apos;!A1" TargetMode="External"/><Relationship Id="rId19" Type="http://schemas.openxmlformats.org/officeDocument/2006/relationships/hyperlink" Target="#&apos;12.2.4&apos;!A1" TargetMode="External"/><Relationship Id="rId20" Type="http://schemas.openxmlformats.org/officeDocument/2006/relationships/hyperlink" Target="#&apos;12.2.4&apos;!A1" TargetMode="External"/><Relationship Id="rId21" Type="http://schemas.openxmlformats.org/officeDocument/2006/relationships/hyperlink" Target="#&apos;12.2.4&apos;!A1" TargetMode="External"/><Relationship Id="rId22" Type="http://schemas.openxmlformats.org/officeDocument/2006/relationships/hyperlink" Target="#&apos;12.2.4&apos;!A1" TargetMode="External"/><Relationship Id="rId23" Type="http://schemas.openxmlformats.org/officeDocument/2006/relationships/hyperlink" Target="#&apos;12.2.4&apos;!A1" TargetMode="External"/><Relationship Id="rId24" Type="http://schemas.openxmlformats.org/officeDocument/2006/relationships/hyperlink" Target="#&apos;12.2.4&apos;!A1" TargetMode="External"/><Relationship Id="rId25" Type="http://schemas.openxmlformats.org/officeDocument/2006/relationships/hyperlink" Target="#&apos;12.2.4&apos;!A1" TargetMode="External"/><Relationship Id="rId26" Type="http://schemas.openxmlformats.org/officeDocument/2006/relationships/hyperlink" Target="#&apos;12.2.4&apos;!A1" TargetMode="External"/><Relationship Id="rId27" Type="http://schemas.openxmlformats.org/officeDocument/2006/relationships/hyperlink" Target="#&apos;12.2.4&apos;!A1" TargetMode="External"/><Relationship Id="rId28" Type="http://schemas.openxmlformats.org/officeDocument/2006/relationships/hyperlink" Target="#&apos;12.2.4&apos;!A1" TargetMode="External"/><Relationship Id="rId29" Type="http://schemas.openxmlformats.org/officeDocument/2006/relationships/hyperlink" Target="#&apos;12.2.4&apos;!A1" TargetMode="External"/><Relationship Id="rId30" Type="http://schemas.openxmlformats.org/officeDocument/2006/relationships/hyperlink" Target="#&apos;12.2.4&apos;!A1" TargetMode="External"/><Relationship Id="rId31" Type="http://schemas.openxmlformats.org/officeDocument/2006/relationships/hyperlink" Target="#&apos;12.2.4&apos;!A1" TargetMode="External"/><Relationship Id="rId32" Type="http://schemas.openxmlformats.org/officeDocument/2006/relationships/hyperlink" Target="#&apos;12.2.4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table" Target="../tables/table23.xml"/><Relationship Id="rId3" Type="http://schemas.openxmlformats.org/officeDocument/2006/relationships/table" Target="../tables/table24.xml"/><Relationship Id="rId4" Type="http://schemas.openxmlformats.org/officeDocument/2006/relationships/table" Target="../tables/table25.xml"/><Relationship Id="rId5" Type="http://schemas.openxmlformats.org/officeDocument/2006/relationships/hyperlink" Target="#&apos;12.2.5&apos;!A1" TargetMode="External"/><Relationship Id="rId6" Type="http://schemas.openxmlformats.org/officeDocument/2006/relationships/hyperlink" Target="#&apos;12.2.5&apos;!A1" TargetMode="External"/><Relationship Id="rId7" Type="http://schemas.openxmlformats.org/officeDocument/2006/relationships/hyperlink" Target="#&apos;12.2.5&apos;!A1" TargetMode="External"/><Relationship Id="rId8" Type="http://schemas.openxmlformats.org/officeDocument/2006/relationships/hyperlink" Target="#&apos;12.2.5&apos;!A1" TargetMode="External"/><Relationship Id="rId9" Type="http://schemas.openxmlformats.org/officeDocument/2006/relationships/hyperlink" Target="#&apos;12.2.5&apos;!A1" TargetMode="External"/><Relationship Id="rId10" Type="http://schemas.openxmlformats.org/officeDocument/2006/relationships/hyperlink" Target="#&apos;12.2.5&apos;!A1" TargetMode="External"/><Relationship Id="rId11" Type="http://schemas.openxmlformats.org/officeDocument/2006/relationships/hyperlink" Target="#&apos;12.2.5&apos;!A1" TargetMode="External"/><Relationship Id="rId12" Type="http://schemas.openxmlformats.org/officeDocument/2006/relationships/hyperlink" Target="#&apos;12.2.5&apos;!A1" TargetMode="External"/><Relationship Id="rId13" Type="http://schemas.openxmlformats.org/officeDocument/2006/relationships/hyperlink" Target="#&apos;12.2.5&apos;!A1" TargetMode="External"/><Relationship Id="rId14" Type="http://schemas.openxmlformats.org/officeDocument/2006/relationships/hyperlink" Target="#&apos;12.2.5&apos;!A1" TargetMode="External"/><Relationship Id="rId15" Type="http://schemas.openxmlformats.org/officeDocument/2006/relationships/hyperlink" Target="#&apos;12.2.5&apos;!A1" TargetMode="External"/><Relationship Id="rId16" Type="http://schemas.openxmlformats.org/officeDocument/2006/relationships/hyperlink" Target="#&apos;12.2.5&apos;!A1" TargetMode="External"/><Relationship Id="rId17" Type="http://schemas.openxmlformats.org/officeDocument/2006/relationships/hyperlink" Target="#&apos;12.2.5&apos;!A1" TargetMode="External"/><Relationship Id="rId18" Type="http://schemas.openxmlformats.org/officeDocument/2006/relationships/hyperlink" Target="#&apos;12.2.5&apos;!A1" TargetMode="External"/><Relationship Id="rId19" Type="http://schemas.openxmlformats.org/officeDocument/2006/relationships/hyperlink" Target="#&apos;12.2.5&apos;!A1" TargetMode="External"/><Relationship Id="rId20" Type="http://schemas.openxmlformats.org/officeDocument/2006/relationships/hyperlink" Target="#&apos;12.2.5&apos;!A1" TargetMode="External"/><Relationship Id="rId21" Type="http://schemas.openxmlformats.org/officeDocument/2006/relationships/hyperlink" Target="#&apos;12.2.5&apos;!A1" TargetMode="External"/><Relationship Id="rId22" Type="http://schemas.openxmlformats.org/officeDocument/2006/relationships/hyperlink" Target="#&apos;12.2.5&apos;!A1" TargetMode="External"/><Relationship Id="rId23" Type="http://schemas.openxmlformats.org/officeDocument/2006/relationships/hyperlink" Target="#&apos;12.2.5&apos;!A1" TargetMode="External"/><Relationship Id="rId24" Type="http://schemas.openxmlformats.org/officeDocument/2006/relationships/hyperlink" Target="#&apos;12.2.5&apos;!A1" TargetMode="External"/><Relationship Id="rId25" Type="http://schemas.openxmlformats.org/officeDocument/2006/relationships/hyperlink" Target="#&apos;12.2.5&apos;!A1" TargetMode="External"/><Relationship Id="rId26" Type="http://schemas.openxmlformats.org/officeDocument/2006/relationships/hyperlink" Target="#&apos;12.2.5&apos;!A1" TargetMode="External"/><Relationship Id="rId27" Type="http://schemas.openxmlformats.org/officeDocument/2006/relationships/hyperlink" Target="#&apos;12.2.5&apos;!A1" TargetMode="External"/><Relationship Id="rId28" Type="http://schemas.openxmlformats.org/officeDocument/2006/relationships/hyperlink" Target="#&apos;12.2.5&apos;!A1" TargetMode="External"/><Relationship Id="rId29" Type="http://schemas.openxmlformats.org/officeDocument/2006/relationships/hyperlink" Target="#&apos;12.2.5&apos;!A1" TargetMode="External"/><Relationship Id="rId30" Type="http://schemas.openxmlformats.org/officeDocument/2006/relationships/hyperlink" Target="#&apos;12.2.5&apos;!A1" TargetMode="External"/><Relationship Id="rId31" Type="http://schemas.openxmlformats.org/officeDocument/2006/relationships/hyperlink" Target="#&apos;12.2.5&apos;!A1" TargetMode="External"/><Relationship Id="rId32" Type="http://schemas.openxmlformats.org/officeDocument/2006/relationships/hyperlink" Target="#&apos;12.2.5&apos;!A1" TargetMode="External"/><Relationship Id="rId33" Type="http://schemas.openxmlformats.org/officeDocument/2006/relationships/hyperlink" Target="#&apos;12.2.5&apos;!A1" TargetMode="External"/><Relationship Id="rId34" Type="http://schemas.openxmlformats.org/officeDocument/2006/relationships/hyperlink" Target="#&apos;12.2.5&apos;!A1" TargetMode="External"/><Relationship Id="rId35" Type="http://schemas.openxmlformats.org/officeDocument/2006/relationships/hyperlink" Target="#&apos;12.2.5&apos;!A1" TargetMode="External"/><Relationship Id="rId36" Type="http://schemas.openxmlformats.org/officeDocument/2006/relationships/hyperlink" Target="#&apos;12.2.5&apos;!A1" TargetMode="External"/><Relationship Id="rId37" Type="http://schemas.openxmlformats.org/officeDocument/2006/relationships/hyperlink" Target="#&apos;12.2.5&apos;!A1" TargetMode="External"/><Relationship Id="rId38" Type="http://schemas.openxmlformats.org/officeDocument/2006/relationships/hyperlink" Target="#&apos;12.2.5&apos;!A1" TargetMode="External"/><Relationship Id="rId39" Type="http://schemas.openxmlformats.org/officeDocument/2006/relationships/hyperlink" Target="#&apos;12.2.5&apos;!A1" TargetMode="External"/><Relationship Id="rId40" Type="http://schemas.openxmlformats.org/officeDocument/2006/relationships/hyperlink" Target="#&apos;12.2.5&apos;!A1" TargetMode="External"/><Relationship Id="rId41" Type="http://schemas.openxmlformats.org/officeDocument/2006/relationships/hyperlink" Target="#&apos;12.2.5&apos;!A1" TargetMode="External"/><Relationship Id="rId42" Type="http://schemas.openxmlformats.org/officeDocument/2006/relationships/hyperlink" Target="#&apos;12.2.5&apos;!A1" TargetMode="External"/><Relationship Id="rId43" Type="http://schemas.openxmlformats.org/officeDocument/2006/relationships/hyperlink" Target="#&apos;12.2.5&apos;!A1" TargetMode="External"/><Relationship Id="rId44" Type="http://schemas.openxmlformats.org/officeDocument/2006/relationships/hyperlink" Target="#&apos;12.2.5&apos;!A1" TargetMode="External"/><Relationship Id="rId45" Type="http://schemas.openxmlformats.org/officeDocument/2006/relationships/hyperlink" Target="#&apos;12.2.5&apos;!A1" TargetMode="External"/><Relationship Id="rId46" Type="http://schemas.openxmlformats.org/officeDocument/2006/relationships/hyperlink" Target="#&apos;12.2.5&apos;!A1" TargetMode="External"/><Relationship Id="rId47" Type="http://schemas.openxmlformats.org/officeDocument/2006/relationships/hyperlink" Target="#&apos;12.2.5&apos;!A1" TargetMode="External"/><Relationship Id="rId48" Type="http://schemas.openxmlformats.org/officeDocument/2006/relationships/hyperlink" Target="#&apos;12.2.5&apos;!A1" TargetMode="External"/><Relationship Id="rId49" Type="http://schemas.openxmlformats.org/officeDocument/2006/relationships/hyperlink" Target="#&apos;12.2.5&apos;!A1" TargetMode="External"/><Relationship Id="rId50" Type="http://schemas.openxmlformats.org/officeDocument/2006/relationships/hyperlink" Target="#&apos;12.2.5&apos;!A1" TargetMode="External"/><Relationship Id="rId51" Type="http://schemas.openxmlformats.org/officeDocument/2006/relationships/hyperlink" Target="#&apos;12.2.5&apos;!A1" TargetMode="External"/><Relationship Id="rId52" Type="http://schemas.openxmlformats.org/officeDocument/2006/relationships/hyperlink" Target="#&apos;12.2.5&apos;!A1" TargetMode="External"/><Relationship Id="rId53" Type="http://schemas.openxmlformats.org/officeDocument/2006/relationships/hyperlink" Target="#&apos;12.2.5&apos;!A1" TargetMode="External"/><Relationship Id="rId54" Type="http://schemas.openxmlformats.org/officeDocument/2006/relationships/hyperlink" Target="#&apos;12.2.5&apos;!A1" TargetMode="External"/><Relationship Id="rId55" Type="http://schemas.openxmlformats.org/officeDocument/2006/relationships/hyperlink" Target="#&apos;12.2.5&apos;!A1" TargetMode="External"/><Relationship Id="rId56" Type="http://schemas.openxmlformats.org/officeDocument/2006/relationships/hyperlink" Target="#&apos;12.2.5&apos;!A1" TargetMode="External"/><Relationship Id="rId57" Type="http://schemas.openxmlformats.org/officeDocument/2006/relationships/hyperlink" Target="#&apos;12.2.5&apos;!A1" TargetMode="External"/><Relationship Id="rId58" Type="http://schemas.openxmlformats.org/officeDocument/2006/relationships/hyperlink" Target="#&apos;12.2.5&apos;!A1" TargetMode="External"/><Relationship Id="rId59" Type="http://schemas.openxmlformats.org/officeDocument/2006/relationships/hyperlink" Target="#&apos;12.2.5&apos;!A1" TargetMode="External"/><Relationship Id="rId60" Type="http://schemas.openxmlformats.org/officeDocument/2006/relationships/hyperlink" Target="#&apos;12.2.5&apos;!A1" TargetMode="External"/><Relationship Id="rId61" Type="http://schemas.openxmlformats.org/officeDocument/2006/relationships/hyperlink" Target="#&apos;12.2.5&apos;!A1" TargetMode="External"/><Relationship Id="rId62" Type="http://schemas.openxmlformats.org/officeDocument/2006/relationships/hyperlink" Target="#&apos;12.2.5&apos;!A1" TargetMode="External"/><Relationship Id="rId63" Type="http://schemas.openxmlformats.org/officeDocument/2006/relationships/hyperlink" Target="#&apos;12.2.5&apos;!A1" TargetMode="External"/><Relationship Id="rId64" Type="http://schemas.openxmlformats.org/officeDocument/2006/relationships/hyperlink" Target="#&apos;12.2.5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2.2.6&apos;!A1" TargetMode="External"/><Relationship Id="rId3" Type="http://schemas.openxmlformats.org/officeDocument/2006/relationships/hyperlink" Target="#&apos;12.2.6&apos;!A1" TargetMode="External"/><Relationship Id="rId4" Type="http://schemas.openxmlformats.org/officeDocument/2006/relationships/hyperlink" Target="#&apos;12.2.6&apos;!A1" TargetMode="External"/><Relationship Id="rId5" Type="http://schemas.openxmlformats.org/officeDocument/2006/relationships/hyperlink" Target="#&apos;12.2.6&apos;!A1" TargetMode="External"/><Relationship Id="rId6" Type="http://schemas.openxmlformats.org/officeDocument/2006/relationships/hyperlink" Target="#&apos;12.2.6&apos;!A1" TargetMode="External"/><Relationship Id="rId7" Type="http://schemas.openxmlformats.org/officeDocument/2006/relationships/hyperlink" Target="#&apos;12.2.6&apos;!A1" TargetMode="External"/><Relationship Id="rId8" Type="http://schemas.openxmlformats.org/officeDocument/2006/relationships/hyperlink" Target="#&apos;12.2.6&apos;!A1" TargetMode="External"/><Relationship Id="rId9" Type="http://schemas.openxmlformats.org/officeDocument/2006/relationships/hyperlink" Target="#&apos;12.2.6&apos;!A1" TargetMode="External"/><Relationship Id="rId10" Type="http://schemas.openxmlformats.org/officeDocument/2006/relationships/hyperlink" Target="#&apos;12.2.6&apos;!A1" TargetMode="External"/><Relationship Id="rId11" Type="http://schemas.openxmlformats.org/officeDocument/2006/relationships/hyperlink" Target="#&apos;12.2.6&apos;!A1" TargetMode="External"/><Relationship Id="rId12" Type="http://schemas.openxmlformats.org/officeDocument/2006/relationships/hyperlink" Target="#&apos;12.2.6&apos;!A1" TargetMode="External"/><Relationship Id="rId13" Type="http://schemas.openxmlformats.org/officeDocument/2006/relationships/hyperlink" Target="#&apos;12.2.6&apos;!A1" TargetMode="External"/><Relationship Id="rId14" Type="http://schemas.openxmlformats.org/officeDocument/2006/relationships/hyperlink" Target="#&apos;12.2.6&apos;!A1" TargetMode="External"/><Relationship Id="rId15" Type="http://schemas.openxmlformats.org/officeDocument/2006/relationships/hyperlink" Target="#&apos;12.2.6&apos;!A1" TargetMode="External"/><Relationship Id="rId16" Type="http://schemas.openxmlformats.org/officeDocument/2006/relationships/hyperlink" Target="#&apos;12.2.6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table" Target="../tables/table28.xml"/><Relationship Id="rId3" Type="http://schemas.openxmlformats.org/officeDocument/2006/relationships/table" Target="../tables/table29.xml"/><Relationship Id="rId4" Type="http://schemas.openxmlformats.org/officeDocument/2006/relationships/table" Target="../tables/table30.xml"/><Relationship Id="rId5" Type="http://schemas.openxmlformats.org/officeDocument/2006/relationships/table" Target="../tables/table31.xml"/><Relationship Id="rId6" Type="http://schemas.openxmlformats.org/officeDocument/2006/relationships/hyperlink" Target="#&apos;12.2.7&apos;!A1" TargetMode="External"/><Relationship Id="rId7" Type="http://schemas.openxmlformats.org/officeDocument/2006/relationships/hyperlink" Target="#&apos;12.2.7&apos;!A1" TargetMode="External"/><Relationship Id="rId8" Type="http://schemas.openxmlformats.org/officeDocument/2006/relationships/hyperlink" Target="#&apos;12.2.7&apos;!A1" TargetMode="External"/><Relationship Id="rId9" Type="http://schemas.openxmlformats.org/officeDocument/2006/relationships/hyperlink" Target="#&apos;12.2.7&apos;!A1" TargetMode="External"/><Relationship Id="rId10" Type="http://schemas.openxmlformats.org/officeDocument/2006/relationships/hyperlink" Target="#&apos;12.2.7&apos;!A1" TargetMode="External"/><Relationship Id="rId11" Type="http://schemas.openxmlformats.org/officeDocument/2006/relationships/hyperlink" Target="#&apos;12.2.7&apos;!A1" TargetMode="External"/><Relationship Id="rId12" Type="http://schemas.openxmlformats.org/officeDocument/2006/relationships/hyperlink" Target="#&apos;12.2.7&apos;!A1" TargetMode="External"/><Relationship Id="rId13" Type="http://schemas.openxmlformats.org/officeDocument/2006/relationships/hyperlink" Target="#&apos;12.2.7&apos;!A1" TargetMode="External"/><Relationship Id="rId14" Type="http://schemas.openxmlformats.org/officeDocument/2006/relationships/hyperlink" Target="#&apos;12.2.7&apos;!A1" TargetMode="External"/><Relationship Id="rId15" Type="http://schemas.openxmlformats.org/officeDocument/2006/relationships/hyperlink" Target="#&apos;12.2.7&apos;!A1" TargetMode="External"/><Relationship Id="rId16" Type="http://schemas.openxmlformats.org/officeDocument/2006/relationships/hyperlink" Target="#&apos;12.2.7&apos;!A1" TargetMode="External"/><Relationship Id="rId17" Type="http://schemas.openxmlformats.org/officeDocument/2006/relationships/hyperlink" Target="#&apos;12.2.7&apos;!A1" TargetMode="External"/><Relationship Id="rId18" Type="http://schemas.openxmlformats.org/officeDocument/2006/relationships/hyperlink" Target="#&apos;12.2.7&apos;!A1" TargetMode="External"/><Relationship Id="rId19" Type="http://schemas.openxmlformats.org/officeDocument/2006/relationships/hyperlink" Target="#&apos;12.2.7&apos;!A1" TargetMode="External"/><Relationship Id="rId20" Type="http://schemas.openxmlformats.org/officeDocument/2006/relationships/hyperlink" Target="#&apos;12.2.7&apos;!A1" TargetMode="External"/><Relationship Id="rId21" Type="http://schemas.openxmlformats.org/officeDocument/2006/relationships/hyperlink" Target="#&apos;12.2.7&apos;!A1" TargetMode="External"/><Relationship Id="rId22" Type="http://schemas.openxmlformats.org/officeDocument/2006/relationships/hyperlink" Target="#&apos;12.2.7&apos;!A1" TargetMode="External"/><Relationship Id="rId23" Type="http://schemas.openxmlformats.org/officeDocument/2006/relationships/hyperlink" Target="#&apos;12.2.7&apos;!A1" TargetMode="External"/><Relationship Id="rId24" Type="http://schemas.openxmlformats.org/officeDocument/2006/relationships/hyperlink" Target="#&apos;12.2.7&apos;!A1" TargetMode="External"/><Relationship Id="rId25" Type="http://schemas.openxmlformats.org/officeDocument/2006/relationships/hyperlink" Target="#&apos;12.2.7&apos;!A1" TargetMode="External"/><Relationship Id="rId26" Type="http://schemas.openxmlformats.org/officeDocument/2006/relationships/hyperlink" Target="#&apos;12.2.7&apos;!A1" TargetMode="External"/><Relationship Id="rId27" Type="http://schemas.openxmlformats.org/officeDocument/2006/relationships/hyperlink" Target="#&apos;12.2.7&apos;!A1" TargetMode="External"/><Relationship Id="rId28" Type="http://schemas.openxmlformats.org/officeDocument/2006/relationships/hyperlink" Target="#&apos;12.2.7&apos;!A1" TargetMode="External"/><Relationship Id="rId29" Type="http://schemas.openxmlformats.org/officeDocument/2006/relationships/hyperlink" Target="#&apos;12.2.7&apos;!A1" TargetMode="External"/><Relationship Id="rId30" Type="http://schemas.openxmlformats.org/officeDocument/2006/relationships/hyperlink" Target="#&apos;12.2.7&apos;!A1" TargetMode="External"/><Relationship Id="rId31" Type="http://schemas.openxmlformats.org/officeDocument/2006/relationships/hyperlink" Target="#&apos;12.2.7&apos;!A1" TargetMode="External"/><Relationship Id="rId32" Type="http://schemas.openxmlformats.org/officeDocument/2006/relationships/hyperlink" Target="#&apos;12.2.7&apos;!A1" TargetMode="External"/><Relationship Id="rId33" Type="http://schemas.openxmlformats.org/officeDocument/2006/relationships/hyperlink" Target="#&apos;12.2.7&apos;!A1" TargetMode="External"/><Relationship Id="rId34" Type="http://schemas.openxmlformats.org/officeDocument/2006/relationships/hyperlink" Target="#&apos;12.2.7&apos;!A1" TargetMode="External"/><Relationship Id="rId35" Type="http://schemas.openxmlformats.org/officeDocument/2006/relationships/hyperlink" Target="#&apos;12.2.7&apos;!A1" TargetMode="External"/><Relationship Id="rId36" Type="http://schemas.openxmlformats.org/officeDocument/2006/relationships/hyperlink" Target="#&apos;12.2.7&apos;!A1" TargetMode="External"/><Relationship Id="rId37" Type="http://schemas.openxmlformats.org/officeDocument/2006/relationships/hyperlink" Target="#&apos;12.2.7&apos;!A1" TargetMode="External"/><Relationship Id="rId38" Type="http://schemas.openxmlformats.org/officeDocument/2006/relationships/hyperlink" Target="#&apos;12.2.7&apos;!A1" TargetMode="External"/><Relationship Id="rId39" Type="http://schemas.openxmlformats.org/officeDocument/2006/relationships/hyperlink" Target="#&apos;12.2.7&apos;!A1" TargetMode="External"/><Relationship Id="rId40" Type="http://schemas.openxmlformats.org/officeDocument/2006/relationships/hyperlink" Target="#&apos;12.2.7&apos;!A1" TargetMode="External"/><Relationship Id="rId41" Type="http://schemas.openxmlformats.org/officeDocument/2006/relationships/hyperlink" Target="#&apos;12.2.7&apos;!A1" TargetMode="External"/><Relationship Id="rId42" Type="http://schemas.openxmlformats.org/officeDocument/2006/relationships/hyperlink" Target="#&apos;12.2.7&apos;!A1" TargetMode="External"/><Relationship Id="rId43" Type="http://schemas.openxmlformats.org/officeDocument/2006/relationships/hyperlink" Target="#&apos;12.2.7&apos;!A1" TargetMode="External"/><Relationship Id="rId44" Type="http://schemas.openxmlformats.org/officeDocument/2006/relationships/hyperlink" Target="#&apos;12.2.7&apos;!A1" TargetMode="External"/><Relationship Id="rId45" Type="http://schemas.openxmlformats.org/officeDocument/2006/relationships/hyperlink" Target="#&apos;12.2.7&apos;!A1" TargetMode="External"/><Relationship Id="rId46" Type="http://schemas.openxmlformats.org/officeDocument/2006/relationships/hyperlink" Target="#&apos;12.2.7&apos;!A1" TargetMode="External"/><Relationship Id="rId47" Type="http://schemas.openxmlformats.org/officeDocument/2006/relationships/hyperlink" Target="#&apos;12.2.7&apos;!A1" TargetMode="External"/><Relationship Id="rId48" Type="http://schemas.openxmlformats.org/officeDocument/2006/relationships/hyperlink" Target="#&apos;12.2.7&apos;!A1" TargetMode="External"/><Relationship Id="rId49" Type="http://schemas.openxmlformats.org/officeDocument/2006/relationships/hyperlink" Target="#&apos;12.2.7&apos;!A1" TargetMode="External"/><Relationship Id="rId50" Type="http://schemas.openxmlformats.org/officeDocument/2006/relationships/hyperlink" Target="#&apos;12.2.7&apos;!A1" TargetMode="External"/><Relationship Id="rId51" Type="http://schemas.openxmlformats.org/officeDocument/2006/relationships/hyperlink" Target="#&apos;12.2.7&apos;!A1" TargetMode="External"/><Relationship Id="rId52" Type="http://schemas.openxmlformats.org/officeDocument/2006/relationships/hyperlink" Target="#&apos;12.2.7&apos;!A1" TargetMode="External"/><Relationship Id="rId53" Type="http://schemas.openxmlformats.org/officeDocument/2006/relationships/hyperlink" Target="#&apos;12.2.7&apos;!A1" TargetMode="External"/><Relationship Id="rId54" Type="http://schemas.openxmlformats.org/officeDocument/2006/relationships/hyperlink" Target="#&apos;12.2.7&apos;!A1" TargetMode="External"/><Relationship Id="rId55" Type="http://schemas.openxmlformats.org/officeDocument/2006/relationships/hyperlink" Target="#&apos;12.2.7&apos;!A1" TargetMode="External"/><Relationship Id="rId56" Type="http://schemas.openxmlformats.org/officeDocument/2006/relationships/hyperlink" Target="#&apos;12.2.7&apos;!A1" TargetMode="External"/><Relationship Id="rId57" Type="http://schemas.openxmlformats.org/officeDocument/2006/relationships/hyperlink" Target="#&apos;12.2.7&apos;!A1" TargetMode="External"/><Relationship Id="rId58" Type="http://schemas.openxmlformats.org/officeDocument/2006/relationships/hyperlink" Target="#&apos;12.2.7&apos;!A1" TargetMode="External"/><Relationship Id="rId59" Type="http://schemas.openxmlformats.org/officeDocument/2006/relationships/hyperlink" Target="#&apos;12.2.7&apos;!A1" TargetMode="External"/><Relationship Id="rId60" Type="http://schemas.openxmlformats.org/officeDocument/2006/relationships/hyperlink" Target="#&apos;12.2.7&apos;!A1" TargetMode="External"/><Relationship Id="rId61" Type="http://schemas.openxmlformats.org/officeDocument/2006/relationships/hyperlink" Target="#&apos;12.2.7&apos;!A1" TargetMode="External"/><Relationship Id="rId62" Type="http://schemas.openxmlformats.org/officeDocument/2006/relationships/hyperlink" Target="#&apos;12.2.7&apos;!A1" TargetMode="External"/><Relationship Id="rId63" Type="http://schemas.openxmlformats.org/officeDocument/2006/relationships/hyperlink" Target="#&apos;12.2.7&apos;!A1" TargetMode="External"/><Relationship Id="rId64" Type="http://schemas.openxmlformats.org/officeDocument/2006/relationships/hyperlink" Target="#&apos;12.2.7&apos;!A1" TargetMode="External"/><Relationship Id="rId65" Type="http://schemas.openxmlformats.org/officeDocument/2006/relationships/hyperlink" Target="#&apos;12.2.7&apos;!A1" TargetMode="External"/><Relationship Id="rId66" Type="http://schemas.openxmlformats.org/officeDocument/2006/relationships/hyperlink" Target="#&apos;12.2.7&apos;!A1" TargetMode="External"/><Relationship Id="rId67" Type="http://schemas.openxmlformats.org/officeDocument/2006/relationships/hyperlink" Target="#&apos;12.2.7&apos;!A1" TargetMode="External"/><Relationship Id="rId68" Type="http://schemas.openxmlformats.org/officeDocument/2006/relationships/hyperlink" Target="#&apos;12.2.7&apos;!A1" TargetMode="External"/><Relationship Id="rId69" Type="http://schemas.openxmlformats.org/officeDocument/2006/relationships/hyperlink" Target="#&apos;12.2.7&apos;!A1" TargetMode="External"/><Relationship Id="rId70" Type="http://schemas.openxmlformats.org/officeDocument/2006/relationships/hyperlink" Target="#&apos;12.2.7&apos;!A1" TargetMode="External"/><Relationship Id="rId71" Type="http://schemas.openxmlformats.org/officeDocument/2006/relationships/hyperlink" Target="#&apos;12.2.7&apos;!A1" TargetMode="External"/><Relationship Id="rId72" Type="http://schemas.openxmlformats.org/officeDocument/2006/relationships/hyperlink" Target="#&apos;12.2.7&apos;!A1" TargetMode="External"/><Relationship Id="rId73" Type="http://schemas.openxmlformats.org/officeDocument/2006/relationships/hyperlink" Target="#&apos;12.2.7&apos;!A1" TargetMode="External"/><Relationship Id="rId74" Type="http://schemas.openxmlformats.org/officeDocument/2006/relationships/hyperlink" Target="#&apos;12.2.7&apos;!A1" TargetMode="External"/><Relationship Id="rId75" Type="http://schemas.openxmlformats.org/officeDocument/2006/relationships/hyperlink" Target="#&apos;12.2.7&apos;!A1" TargetMode="External"/><Relationship Id="rId76" Type="http://schemas.openxmlformats.org/officeDocument/2006/relationships/hyperlink" Target="#&apos;12.2.7&apos;!A1" TargetMode="External"/><Relationship Id="rId77" Type="http://schemas.openxmlformats.org/officeDocument/2006/relationships/hyperlink" Target="#&apos;12.2.7&apos;!A1" TargetMode="External"/><Relationship Id="rId78" Type="http://schemas.openxmlformats.org/officeDocument/2006/relationships/hyperlink" Target="#&apos;12.2.7&apos;!A1" TargetMode="External"/><Relationship Id="rId79" Type="http://schemas.openxmlformats.org/officeDocument/2006/relationships/hyperlink" Target="#&apos;12.2.7&apos;!A1" TargetMode="External"/><Relationship Id="rId80" Type="http://schemas.openxmlformats.org/officeDocument/2006/relationships/hyperlink" Target="#&apos;12.2.7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hyperlink" Target="#&apos;12.2.8&apos;!A1" TargetMode="External"/><Relationship Id="rId3" Type="http://schemas.openxmlformats.org/officeDocument/2006/relationships/hyperlink" Target="#&apos;12.2.8&apos;!A1" TargetMode="External"/><Relationship Id="rId4" Type="http://schemas.openxmlformats.org/officeDocument/2006/relationships/hyperlink" Target="#&apos;12.2.8&apos;!A1" TargetMode="External"/><Relationship Id="rId5" Type="http://schemas.openxmlformats.org/officeDocument/2006/relationships/hyperlink" Target="#&apos;12.2.8&apos;!A1" TargetMode="External"/><Relationship Id="rId6" Type="http://schemas.openxmlformats.org/officeDocument/2006/relationships/hyperlink" Target="#&apos;12.2.8&apos;!A1" TargetMode="External"/><Relationship Id="rId7" Type="http://schemas.openxmlformats.org/officeDocument/2006/relationships/hyperlink" Target="#&apos;12.2.8&apos;!A1" TargetMode="External"/><Relationship Id="rId8" Type="http://schemas.openxmlformats.org/officeDocument/2006/relationships/hyperlink" Target="#&apos;12.2.8&apos;!A1" TargetMode="External"/><Relationship Id="rId9" Type="http://schemas.openxmlformats.org/officeDocument/2006/relationships/hyperlink" Target="#&apos;12.2.8&apos;!A1" TargetMode="External"/><Relationship Id="rId10" Type="http://schemas.openxmlformats.org/officeDocument/2006/relationships/hyperlink" Target="#&apos;12.2.8&apos;!A1" TargetMode="External"/><Relationship Id="rId11" Type="http://schemas.openxmlformats.org/officeDocument/2006/relationships/hyperlink" Target="#&apos;12.2.8&apos;!A1" TargetMode="External"/><Relationship Id="rId12" Type="http://schemas.openxmlformats.org/officeDocument/2006/relationships/hyperlink" Target="#&apos;12.2.8&apos;!A1" TargetMode="External"/><Relationship Id="rId13" Type="http://schemas.openxmlformats.org/officeDocument/2006/relationships/hyperlink" Target="#&apos;12.2.8&apos;!A1" TargetMode="External"/><Relationship Id="rId14" Type="http://schemas.openxmlformats.org/officeDocument/2006/relationships/hyperlink" Target="#&apos;12.2.8&apos;!A1" TargetMode="External"/><Relationship Id="rId15" Type="http://schemas.openxmlformats.org/officeDocument/2006/relationships/hyperlink" Target="#&apos;12.2.8&apos;!A1" TargetMode="External"/><Relationship Id="rId16" Type="http://schemas.openxmlformats.org/officeDocument/2006/relationships/hyperlink" Target="#&apos;12.2.8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33.xml"/><Relationship Id="rId2" Type="http://schemas.openxmlformats.org/officeDocument/2006/relationships/table" Target="../tables/table34.xml"/><Relationship Id="rId3" Type="http://schemas.openxmlformats.org/officeDocument/2006/relationships/table" Target="../tables/table35.xml"/><Relationship Id="rId4" Type="http://schemas.openxmlformats.org/officeDocument/2006/relationships/table" Target="../tables/table36.xml"/><Relationship Id="rId5" Type="http://schemas.openxmlformats.org/officeDocument/2006/relationships/table" Target="../tables/table37.xml"/><Relationship Id="rId6" Type="http://schemas.openxmlformats.org/officeDocument/2006/relationships/table" Target="../tables/table38.xml"/><Relationship Id="rId7" Type="http://schemas.openxmlformats.org/officeDocument/2006/relationships/table" Target="../tables/table39.xml"/><Relationship Id="rId8" Type="http://schemas.openxmlformats.org/officeDocument/2006/relationships/table" Target="../tables/table40.xml"/><Relationship Id="rId9" Type="http://schemas.openxmlformats.org/officeDocument/2006/relationships/table" Target="../tables/table41.xml"/><Relationship Id="rId10" Type="http://schemas.openxmlformats.org/officeDocument/2006/relationships/hyperlink" Target="#&apos;12.2.9&apos;!A1" TargetMode="External"/><Relationship Id="rId11" Type="http://schemas.openxmlformats.org/officeDocument/2006/relationships/hyperlink" Target="#&apos;12.2.9&apos;!A1" TargetMode="External"/><Relationship Id="rId12" Type="http://schemas.openxmlformats.org/officeDocument/2006/relationships/hyperlink" Target="#&apos;12.2.9&apos;!A1" TargetMode="External"/><Relationship Id="rId13" Type="http://schemas.openxmlformats.org/officeDocument/2006/relationships/hyperlink" Target="#&apos;12.2.9&apos;!A1" TargetMode="External"/><Relationship Id="rId14" Type="http://schemas.openxmlformats.org/officeDocument/2006/relationships/hyperlink" Target="#&apos;12.2.9&apos;!A1" TargetMode="External"/><Relationship Id="rId15" Type="http://schemas.openxmlformats.org/officeDocument/2006/relationships/hyperlink" Target="#&apos;12.2.9&apos;!A1" TargetMode="External"/><Relationship Id="rId16" Type="http://schemas.openxmlformats.org/officeDocument/2006/relationships/hyperlink" Target="#&apos;12.2.9&apos;!A1" TargetMode="External"/><Relationship Id="rId17" Type="http://schemas.openxmlformats.org/officeDocument/2006/relationships/hyperlink" Target="#&apos;12.2.9&apos;!A1" TargetMode="External"/><Relationship Id="rId18" Type="http://schemas.openxmlformats.org/officeDocument/2006/relationships/hyperlink" Target="#&apos;12.2.9&apos;!A1" TargetMode="External"/><Relationship Id="rId19" Type="http://schemas.openxmlformats.org/officeDocument/2006/relationships/hyperlink" Target="#&apos;12.2.9&apos;!A1" TargetMode="External"/><Relationship Id="rId20" Type="http://schemas.openxmlformats.org/officeDocument/2006/relationships/hyperlink" Target="#&apos;12.2.9&apos;!A1" TargetMode="External"/><Relationship Id="rId21" Type="http://schemas.openxmlformats.org/officeDocument/2006/relationships/hyperlink" Target="#&apos;12.2.9&apos;!A1" TargetMode="External"/><Relationship Id="rId22" Type="http://schemas.openxmlformats.org/officeDocument/2006/relationships/hyperlink" Target="#&apos;12.2.9&apos;!A1" TargetMode="External"/><Relationship Id="rId23" Type="http://schemas.openxmlformats.org/officeDocument/2006/relationships/hyperlink" Target="#&apos;12.2.9&apos;!A1" TargetMode="External"/><Relationship Id="rId24" Type="http://schemas.openxmlformats.org/officeDocument/2006/relationships/hyperlink" Target="#&apos;12.2.9&apos;!A1" TargetMode="External"/><Relationship Id="rId25" Type="http://schemas.openxmlformats.org/officeDocument/2006/relationships/hyperlink" Target="#&apos;12.2.9&apos;!A1" TargetMode="External"/><Relationship Id="rId26" Type="http://schemas.openxmlformats.org/officeDocument/2006/relationships/hyperlink" Target="#&apos;12.2.9&apos;!A1" TargetMode="External"/><Relationship Id="rId27" Type="http://schemas.openxmlformats.org/officeDocument/2006/relationships/hyperlink" Target="#&apos;12.2.9&apos;!A1" TargetMode="External"/><Relationship Id="rId28" Type="http://schemas.openxmlformats.org/officeDocument/2006/relationships/hyperlink" Target="#&apos;12.2.9&apos;!A1" TargetMode="External"/><Relationship Id="rId29" Type="http://schemas.openxmlformats.org/officeDocument/2006/relationships/hyperlink" Target="#&apos;12.2.9&apos;!A1" TargetMode="External"/><Relationship Id="rId30" Type="http://schemas.openxmlformats.org/officeDocument/2006/relationships/hyperlink" Target="#&apos;12.2.9&apos;!A1" TargetMode="External"/><Relationship Id="rId31" Type="http://schemas.openxmlformats.org/officeDocument/2006/relationships/hyperlink" Target="#&apos;12.2.9&apos;!A1" TargetMode="External"/><Relationship Id="rId32" Type="http://schemas.openxmlformats.org/officeDocument/2006/relationships/hyperlink" Target="#&apos;12.2.9&apos;!A1" TargetMode="External"/><Relationship Id="rId33" Type="http://schemas.openxmlformats.org/officeDocument/2006/relationships/hyperlink" Target="#&apos;12.2.9&apos;!A1" TargetMode="External"/><Relationship Id="rId34" Type="http://schemas.openxmlformats.org/officeDocument/2006/relationships/hyperlink" Target="#&apos;12.2.9&apos;!A1" TargetMode="External"/><Relationship Id="rId35" Type="http://schemas.openxmlformats.org/officeDocument/2006/relationships/hyperlink" Target="#&apos;12.2.9&apos;!A1" TargetMode="External"/><Relationship Id="rId36" Type="http://schemas.openxmlformats.org/officeDocument/2006/relationships/hyperlink" Target="#&apos;12.2.9&apos;!A1" TargetMode="External"/><Relationship Id="rId37" Type="http://schemas.openxmlformats.org/officeDocument/2006/relationships/hyperlink" Target="#&apos;12.2.9&apos;!A1" TargetMode="External"/><Relationship Id="rId38" Type="http://schemas.openxmlformats.org/officeDocument/2006/relationships/hyperlink" Target="#&apos;12.2.9&apos;!A1" TargetMode="External"/><Relationship Id="rId39" Type="http://schemas.openxmlformats.org/officeDocument/2006/relationships/hyperlink" Target="#&apos;12.2.9&apos;!A1" TargetMode="External"/><Relationship Id="rId40" Type="http://schemas.openxmlformats.org/officeDocument/2006/relationships/hyperlink" Target="#&apos;12.2.9&apos;!A1" TargetMode="External"/><Relationship Id="rId41" Type="http://schemas.openxmlformats.org/officeDocument/2006/relationships/hyperlink" Target="#&apos;12.2.9&apos;!A1" TargetMode="External"/><Relationship Id="rId42" Type="http://schemas.openxmlformats.org/officeDocument/2006/relationships/hyperlink" Target="#&apos;12.2.9&apos;!A1" TargetMode="External"/><Relationship Id="rId43" Type="http://schemas.openxmlformats.org/officeDocument/2006/relationships/hyperlink" Target="#&apos;12.2.9&apos;!A1" TargetMode="External"/><Relationship Id="rId44" Type="http://schemas.openxmlformats.org/officeDocument/2006/relationships/hyperlink" Target="#&apos;12.2.9&apos;!A1" TargetMode="External"/><Relationship Id="rId45" Type="http://schemas.openxmlformats.org/officeDocument/2006/relationships/hyperlink" Target="#&apos;12.2.9&apos;!A1" TargetMode="External"/><Relationship Id="rId46" Type="http://schemas.openxmlformats.org/officeDocument/2006/relationships/hyperlink" Target="#&apos;12.2.9&apos;!A1" TargetMode="External"/><Relationship Id="rId47" Type="http://schemas.openxmlformats.org/officeDocument/2006/relationships/hyperlink" Target="#&apos;12.2.9&apos;!A1" TargetMode="External"/><Relationship Id="rId48" Type="http://schemas.openxmlformats.org/officeDocument/2006/relationships/hyperlink" Target="#&apos;12.2.9&apos;!A1" TargetMode="External"/><Relationship Id="rId49" Type="http://schemas.openxmlformats.org/officeDocument/2006/relationships/hyperlink" Target="#&apos;12.2.9&apos;!A1" TargetMode="External"/><Relationship Id="rId50" Type="http://schemas.openxmlformats.org/officeDocument/2006/relationships/hyperlink" Target="#&apos;12.2.9&apos;!A1" TargetMode="External"/><Relationship Id="rId51" Type="http://schemas.openxmlformats.org/officeDocument/2006/relationships/hyperlink" Target="#&apos;12.2.9&apos;!A1" TargetMode="External"/><Relationship Id="rId52" Type="http://schemas.openxmlformats.org/officeDocument/2006/relationships/hyperlink" Target="#&apos;12.2.9&apos;!A1" TargetMode="External"/><Relationship Id="rId53" Type="http://schemas.openxmlformats.org/officeDocument/2006/relationships/hyperlink" Target="#&apos;12.2.9&apos;!A1" TargetMode="External"/><Relationship Id="rId54" Type="http://schemas.openxmlformats.org/officeDocument/2006/relationships/hyperlink" Target="#&apos;12.2.9&apos;!A1" TargetMode="External"/><Relationship Id="rId55" Type="http://schemas.openxmlformats.org/officeDocument/2006/relationships/hyperlink" Target="#&apos;12.2.9&apos;!A1" TargetMode="External"/><Relationship Id="rId56" Type="http://schemas.openxmlformats.org/officeDocument/2006/relationships/hyperlink" Target="#&apos;12.2.9&apos;!A1" TargetMode="External"/><Relationship Id="rId57" Type="http://schemas.openxmlformats.org/officeDocument/2006/relationships/hyperlink" Target="#&apos;12.2.9&apos;!A1" TargetMode="External"/><Relationship Id="rId58" Type="http://schemas.openxmlformats.org/officeDocument/2006/relationships/hyperlink" Target="#&apos;12.2.9&apos;!A1" TargetMode="External"/><Relationship Id="rId59" Type="http://schemas.openxmlformats.org/officeDocument/2006/relationships/hyperlink" Target="#&apos;12.2.9&apos;!A1" TargetMode="External"/><Relationship Id="rId60" Type="http://schemas.openxmlformats.org/officeDocument/2006/relationships/hyperlink" Target="#&apos;12.2.9&apos;!A1" TargetMode="External"/><Relationship Id="rId61" Type="http://schemas.openxmlformats.org/officeDocument/2006/relationships/hyperlink" Target="#&apos;12.2.9&apos;!A1" TargetMode="External"/><Relationship Id="rId62" Type="http://schemas.openxmlformats.org/officeDocument/2006/relationships/hyperlink" Target="#&apos;12.2.9&apos;!A1" TargetMode="External"/><Relationship Id="rId63" Type="http://schemas.openxmlformats.org/officeDocument/2006/relationships/hyperlink" Target="#&apos;12.2.9&apos;!A1" TargetMode="External"/><Relationship Id="rId64" Type="http://schemas.openxmlformats.org/officeDocument/2006/relationships/hyperlink" Target="#&apos;12.2.9&apos;!A1" TargetMode="External"/><Relationship Id="rId65" Type="http://schemas.openxmlformats.org/officeDocument/2006/relationships/hyperlink" Target="#&apos;12.2.9&apos;!A1" TargetMode="External"/><Relationship Id="rId66" Type="http://schemas.openxmlformats.org/officeDocument/2006/relationships/hyperlink" Target="#&apos;12.2.9&apos;!A1" TargetMode="External"/><Relationship Id="rId67" Type="http://schemas.openxmlformats.org/officeDocument/2006/relationships/hyperlink" Target="#&apos;12.2.9&apos;!A1" TargetMode="External"/><Relationship Id="rId68" Type="http://schemas.openxmlformats.org/officeDocument/2006/relationships/hyperlink" Target="#&apos;12.2.9&apos;!A1" TargetMode="External"/><Relationship Id="rId69" Type="http://schemas.openxmlformats.org/officeDocument/2006/relationships/hyperlink" Target="#&apos;12.2.9&apos;!A1" TargetMode="External"/><Relationship Id="rId70" Type="http://schemas.openxmlformats.org/officeDocument/2006/relationships/hyperlink" Target="#&apos;12.2.9&apos;!A1" TargetMode="External"/><Relationship Id="rId71" Type="http://schemas.openxmlformats.org/officeDocument/2006/relationships/hyperlink" Target="#&apos;12.2.9&apos;!A1" TargetMode="External"/><Relationship Id="rId72" Type="http://schemas.openxmlformats.org/officeDocument/2006/relationships/hyperlink" Target="#&apos;12.2.9&apos;!A1" TargetMode="External"/><Relationship Id="rId73" Type="http://schemas.openxmlformats.org/officeDocument/2006/relationships/hyperlink" Target="#&apos;12.2.9&apos;!A1" TargetMode="External"/><Relationship Id="rId74" Type="http://schemas.openxmlformats.org/officeDocument/2006/relationships/hyperlink" Target="#&apos;12.2.9&apos;!A1" TargetMode="External"/><Relationship Id="rId75" Type="http://schemas.openxmlformats.org/officeDocument/2006/relationships/hyperlink" Target="#&apos;12.2.9&apos;!A1" TargetMode="External"/><Relationship Id="rId76" Type="http://schemas.openxmlformats.org/officeDocument/2006/relationships/hyperlink" Target="#&apos;12.2.9&apos;!A1" TargetMode="External"/><Relationship Id="rId77" Type="http://schemas.openxmlformats.org/officeDocument/2006/relationships/hyperlink" Target="#&apos;12.2.9&apos;!A1" TargetMode="External"/><Relationship Id="rId78" Type="http://schemas.openxmlformats.org/officeDocument/2006/relationships/hyperlink" Target="#&apos;12.2.9&apos;!A1" TargetMode="External"/><Relationship Id="rId79" Type="http://schemas.openxmlformats.org/officeDocument/2006/relationships/hyperlink" Target="#&apos;12.2.9&apos;!A1" TargetMode="External"/><Relationship Id="rId80" Type="http://schemas.openxmlformats.org/officeDocument/2006/relationships/hyperlink" Target="#&apos;12.2.9&apos;!A1" TargetMode="External"/><Relationship Id="rId81" Type="http://schemas.openxmlformats.org/officeDocument/2006/relationships/hyperlink" Target="#&apos;12.2.9&apos;!A1" TargetMode="External"/><Relationship Id="rId82" Type="http://schemas.openxmlformats.org/officeDocument/2006/relationships/hyperlink" Target="#&apos;12.2.9&apos;!A1" TargetMode="External"/><Relationship Id="rId83" Type="http://schemas.openxmlformats.org/officeDocument/2006/relationships/hyperlink" Target="#&apos;12.2.9&apos;!A1" TargetMode="External"/><Relationship Id="rId84" Type="http://schemas.openxmlformats.org/officeDocument/2006/relationships/hyperlink" Target="#&apos;12.2.9&apos;!A1" TargetMode="External"/><Relationship Id="rId85" Type="http://schemas.openxmlformats.org/officeDocument/2006/relationships/hyperlink" Target="#&apos;12.2.9&apos;!A1" TargetMode="External"/><Relationship Id="rId86" Type="http://schemas.openxmlformats.org/officeDocument/2006/relationships/hyperlink" Target="#&apos;12.2.9&apos;!A1" TargetMode="External"/><Relationship Id="rId87" Type="http://schemas.openxmlformats.org/officeDocument/2006/relationships/hyperlink" Target="#&apos;12.2.9&apos;!A1" TargetMode="External"/><Relationship Id="rId88" Type="http://schemas.openxmlformats.org/officeDocument/2006/relationships/hyperlink" Target="#&apos;12.2.9&apos;!A1" TargetMode="External"/><Relationship Id="rId89" Type="http://schemas.openxmlformats.org/officeDocument/2006/relationships/hyperlink" Target="#&apos;12.2.9&apos;!A1" TargetMode="External"/><Relationship Id="rId90" Type="http://schemas.openxmlformats.org/officeDocument/2006/relationships/hyperlink" Target="#&apos;12.2.9&apos;!A1" TargetMode="External"/><Relationship Id="rId91" Type="http://schemas.openxmlformats.org/officeDocument/2006/relationships/hyperlink" Target="#&apos;12.2.9&apos;!A1" TargetMode="External"/><Relationship Id="rId92" Type="http://schemas.openxmlformats.org/officeDocument/2006/relationships/hyperlink" Target="#&apos;12.2.9&apos;!A1" TargetMode="External"/><Relationship Id="rId93" Type="http://schemas.openxmlformats.org/officeDocument/2006/relationships/hyperlink" Target="#&apos;12.2.9&apos;!A1" TargetMode="External"/><Relationship Id="rId94" Type="http://schemas.openxmlformats.org/officeDocument/2006/relationships/hyperlink" Target="#&apos;12.2.9&apos;!A1" TargetMode="External"/><Relationship Id="rId95" Type="http://schemas.openxmlformats.org/officeDocument/2006/relationships/hyperlink" Target="#&apos;12.2.9&apos;!A1" TargetMode="External"/><Relationship Id="rId96" Type="http://schemas.openxmlformats.org/officeDocument/2006/relationships/hyperlink" Target="#&apos;12.2.9&apos;!A1" TargetMode="External"/><Relationship Id="rId97" Type="http://schemas.openxmlformats.org/officeDocument/2006/relationships/hyperlink" Target="#&apos;12.2.9&apos;!A1" TargetMode="External"/><Relationship Id="rId98" Type="http://schemas.openxmlformats.org/officeDocument/2006/relationships/hyperlink" Target="#&apos;12.2.9&apos;!A1" TargetMode="External"/><Relationship Id="rId99" Type="http://schemas.openxmlformats.org/officeDocument/2006/relationships/hyperlink" Target="#&apos;12.2.9&apos;!A1" TargetMode="External"/><Relationship Id="rId100" Type="http://schemas.openxmlformats.org/officeDocument/2006/relationships/hyperlink" Target="#&apos;12.2.9&apos;!A1" TargetMode="External"/><Relationship Id="rId101" Type="http://schemas.openxmlformats.org/officeDocument/2006/relationships/hyperlink" Target="#&apos;12.2.9&apos;!A1" TargetMode="External"/><Relationship Id="rId102" Type="http://schemas.openxmlformats.org/officeDocument/2006/relationships/hyperlink" Target="#&apos;12.2.9&apos;!A1" TargetMode="External"/><Relationship Id="rId103" Type="http://schemas.openxmlformats.org/officeDocument/2006/relationships/hyperlink" Target="#&apos;12.2.9&apos;!A1" TargetMode="External"/><Relationship Id="rId104" Type="http://schemas.openxmlformats.org/officeDocument/2006/relationships/hyperlink" Target="#&apos;12.2.9&apos;!A1" TargetMode="External"/><Relationship Id="rId105" Type="http://schemas.openxmlformats.org/officeDocument/2006/relationships/hyperlink" Target="#&apos;12.2.9&apos;!A1" TargetMode="External"/><Relationship Id="rId106" Type="http://schemas.openxmlformats.org/officeDocument/2006/relationships/hyperlink" Target="#&apos;12.2.9&apos;!A1" TargetMode="External"/><Relationship Id="rId107" Type="http://schemas.openxmlformats.org/officeDocument/2006/relationships/hyperlink" Target="#&apos;12.2.9&apos;!A1" TargetMode="External"/><Relationship Id="rId108" Type="http://schemas.openxmlformats.org/officeDocument/2006/relationships/hyperlink" Target="#&apos;12.2.9&apos;!A1" TargetMode="External"/><Relationship Id="rId109" Type="http://schemas.openxmlformats.org/officeDocument/2006/relationships/hyperlink" Target="#&apos;12.2.9&apos;!A1" TargetMode="External"/><Relationship Id="rId110" Type="http://schemas.openxmlformats.org/officeDocument/2006/relationships/hyperlink" Target="#&apos;12.2.9&apos;!A1" TargetMode="External"/><Relationship Id="rId111" Type="http://schemas.openxmlformats.org/officeDocument/2006/relationships/hyperlink" Target="#&apos;12.2.9&apos;!A1" TargetMode="External"/><Relationship Id="rId112" Type="http://schemas.openxmlformats.org/officeDocument/2006/relationships/hyperlink" Target="#&apos;12.2.9&apos;!A1" TargetMode="External"/><Relationship Id="rId113" Type="http://schemas.openxmlformats.org/officeDocument/2006/relationships/hyperlink" Target="#&apos;12.2.9&apos;!A1" TargetMode="External"/><Relationship Id="rId114" Type="http://schemas.openxmlformats.org/officeDocument/2006/relationships/hyperlink" Target="#&apos;12.2.9&apos;!A1" TargetMode="External"/><Relationship Id="rId115" Type="http://schemas.openxmlformats.org/officeDocument/2006/relationships/hyperlink" Target="#&apos;12.2.9&apos;!A1" TargetMode="External"/><Relationship Id="rId116" Type="http://schemas.openxmlformats.org/officeDocument/2006/relationships/hyperlink" Target="#&apos;12.2.9&apos;!A1" TargetMode="External"/><Relationship Id="rId117" Type="http://schemas.openxmlformats.org/officeDocument/2006/relationships/hyperlink" Target="#&apos;12.2.9&apos;!A1" TargetMode="External"/><Relationship Id="rId118" Type="http://schemas.openxmlformats.org/officeDocument/2006/relationships/hyperlink" Target="#&apos;12.2.9&apos;!A1" TargetMode="External"/><Relationship Id="rId119" Type="http://schemas.openxmlformats.org/officeDocument/2006/relationships/hyperlink" Target="#&apos;12.2.9&apos;!A1" TargetMode="External"/><Relationship Id="rId120" Type="http://schemas.openxmlformats.org/officeDocument/2006/relationships/hyperlink" Target="#&apos;12.2.9&apos;!A1" TargetMode="External"/><Relationship Id="rId121" Type="http://schemas.openxmlformats.org/officeDocument/2006/relationships/hyperlink" Target="#&apos;12.2.9&apos;!A1" TargetMode="External"/><Relationship Id="rId122" Type="http://schemas.openxmlformats.org/officeDocument/2006/relationships/hyperlink" Target="#&apos;12.2.9&apos;!A1" TargetMode="External"/><Relationship Id="rId123" Type="http://schemas.openxmlformats.org/officeDocument/2006/relationships/hyperlink" Target="#&apos;12.2.9&apos;!A1" TargetMode="External"/><Relationship Id="rId124" Type="http://schemas.openxmlformats.org/officeDocument/2006/relationships/hyperlink" Target="#&apos;12.2.9&apos;!A1" TargetMode="External"/><Relationship Id="rId125" Type="http://schemas.openxmlformats.org/officeDocument/2006/relationships/hyperlink" Target="#&apos;12.2.9&apos;!A1" TargetMode="External"/><Relationship Id="rId126" Type="http://schemas.openxmlformats.org/officeDocument/2006/relationships/hyperlink" Target="#&apos;12.2.9&apos;!A1" TargetMode="External"/><Relationship Id="rId127" Type="http://schemas.openxmlformats.org/officeDocument/2006/relationships/hyperlink" Target="#&apos;12.2.9&apos;!A1" TargetMode="External"/><Relationship Id="rId128" Type="http://schemas.openxmlformats.org/officeDocument/2006/relationships/hyperlink" Target="#&apos;12.2.9&apos;!A1" TargetMode="External"/><Relationship Id="rId129" Type="http://schemas.openxmlformats.org/officeDocument/2006/relationships/hyperlink" Target="#&apos;12.2.9&apos;!A1" TargetMode="External"/><Relationship Id="rId130" Type="http://schemas.openxmlformats.org/officeDocument/2006/relationships/hyperlink" Target="#&apos;12.2.9&apos;!A1" TargetMode="External"/><Relationship Id="rId131" Type="http://schemas.openxmlformats.org/officeDocument/2006/relationships/hyperlink" Target="#&apos;12.2.9&apos;!A1" TargetMode="External"/><Relationship Id="rId132" Type="http://schemas.openxmlformats.org/officeDocument/2006/relationships/hyperlink" Target="#&apos;12.2.9&apos;!A1" TargetMode="External"/><Relationship Id="rId133" Type="http://schemas.openxmlformats.org/officeDocument/2006/relationships/hyperlink" Target="#&apos;12.2.9&apos;!A1" TargetMode="External"/><Relationship Id="rId134" Type="http://schemas.openxmlformats.org/officeDocument/2006/relationships/hyperlink" Target="#&apos;12.2.9&apos;!A1" TargetMode="External"/><Relationship Id="rId135" Type="http://schemas.openxmlformats.org/officeDocument/2006/relationships/hyperlink" Target="#&apos;12.2.9&apos;!A1" TargetMode="External"/><Relationship Id="rId136" Type="http://schemas.openxmlformats.org/officeDocument/2006/relationships/hyperlink" Target="#&apos;12.2.9&apos;!A1" TargetMode="External"/><Relationship Id="rId137" Type="http://schemas.openxmlformats.org/officeDocument/2006/relationships/hyperlink" Target="#&apos;12.2.9&apos;!A1" TargetMode="External"/><Relationship Id="rId138" Type="http://schemas.openxmlformats.org/officeDocument/2006/relationships/hyperlink" Target="#&apos;12.2.9&apos;!A1" TargetMode="External"/><Relationship Id="rId139" Type="http://schemas.openxmlformats.org/officeDocument/2006/relationships/hyperlink" Target="#&apos;12.2.9&apos;!A1" TargetMode="External"/><Relationship Id="rId140" Type="http://schemas.openxmlformats.org/officeDocument/2006/relationships/hyperlink" Target="#&apos;12.2.9&apos;!A1" TargetMode="External"/><Relationship Id="rId141" Type="http://schemas.openxmlformats.org/officeDocument/2006/relationships/hyperlink" Target="#&apos;12.2.9&apos;!A1" TargetMode="External"/><Relationship Id="rId142" Type="http://schemas.openxmlformats.org/officeDocument/2006/relationships/hyperlink" Target="#&apos;12.2.9&apos;!A1" TargetMode="External"/><Relationship Id="rId143" Type="http://schemas.openxmlformats.org/officeDocument/2006/relationships/hyperlink" Target="#&apos;12.2.9&apos;!A1" TargetMode="External"/><Relationship Id="rId144" Type="http://schemas.openxmlformats.org/officeDocument/2006/relationships/hyperlink" Target="#&apos;12.2.9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42.xml"/><Relationship Id="rId2" Type="http://schemas.openxmlformats.org/officeDocument/2006/relationships/hyperlink" Target="#&apos;12.2.10&apos;!A1" TargetMode="External"/><Relationship Id="rId3" Type="http://schemas.openxmlformats.org/officeDocument/2006/relationships/hyperlink" Target="#&apos;12.2.10&apos;!A1" TargetMode="External"/><Relationship Id="rId4" Type="http://schemas.openxmlformats.org/officeDocument/2006/relationships/hyperlink" Target="#&apos;12.2.10&apos;!A1" TargetMode="External"/><Relationship Id="rId5" Type="http://schemas.openxmlformats.org/officeDocument/2006/relationships/hyperlink" Target="#&apos;12.2.10&apos;!A1" TargetMode="External"/><Relationship Id="rId6" Type="http://schemas.openxmlformats.org/officeDocument/2006/relationships/hyperlink" Target="#&apos;12.2.10&apos;!A1" TargetMode="External"/><Relationship Id="rId7" Type="http://schemas.openxmlformats.org/officeDocument/2006/relationships/hyperlink" Target="#&apos;12.2.10&apos;!A1" TargetMode="External"/><Relationship Id="rId8" Type="http://schemas.openxmlformats.org/officeDocument/2006/relationships/hyperlink" Target="#&apos;12.2.10&apos;!A1" TargetMode="External"/><Relationship Id="rId9" Type="http://schemas.openxmlformats.org/officeDocument/2006/relationships/hyperlink" Target="#&apos;12.2.10&apos;!A1" TargetMode="External"/><Relationship Id="rId10" Type="http://schemas.openxmlformats.org/officeDocument/2006/relationships/hyperlink" Target="#&apos;12.2.10&apos;!A1" TargetMode="External"/><Relationship Id="rId11" Type="http://schemas.openxmlformats.org/officeDocument/2006/relationships/hyperlink" Target="#&apos;12.2.10&apos;!A1" TargetMode="External"/><Relationship Id="rId12" Type="http://schemas.openxmlformats.org/officeDocument/2006/relationships/hyperlink" Target="#&apos;12.2.10&apos;!A1" TargetMode="External"/><Relationship Id="rId13" Type="http://schemas.openxmlformats.org/officeDocument/2006/relationships/hyperlink" Target="#&apos;12.2.10&apos;!A1" TargetMode="External"/><Relationship Id="rId14" Type="http://schemas.openxmlformats.org/officeDocument/2006/relationships/hyperlink" Target="#&apos;12.2.10&apos;!A1" TargetMode="External"/><Relationship Id="rId15" Type="http://schemas.openxmlformats.org/officeDocument/2006/relationships/hyperlink" Target="#&apos;12.2.10&apos;!A1" TargetMode="External"/><Relationship Id="rId16" Type="http://schemas.openxmlformats.org/officeDocument/2006/relationships/hyperlink" Target="#&apos;12.2.10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43.xml"/><Relationship Id="rId2" Type="http://schemas.openxmlformats.org/officeDocument/2006/relationships/hyperlink" Target="#&apos;12.2.11&apos;!A1" TargetMode="External"/><Relationship Id="rId3" Type="http://schemas.openxmlformats.org/officeDocument/2006/relationships/hyperlink" Target="#&apos;12.2.11&apos;!A1" TargetMode="External"/><Relationship Id="rId4" Type="http://schemas.openxmlformats.org/officeDocument/2006/relationships/hyperlink" Target="#&apos;12.2.11&apos;!A1" TargetMode="External"/><Relationship Id="rId5" Type="http://schemas.openxmlformats.org/officeDocument/2006/relationships/hyperlink" Target="#&apos;12.2.11&apos;!A1" TargetMode="External"/><Relationship Id="rId6" Type="http://schemas.openxmlformats.org/officeDocument/2006/relationships/hyperlink" Target="#&apos;12.2.11&apos;!A1" TargetMode="External"/><Relationship Id="rId7" Type="http://schemas.openxmlformats.org/officeDocument/2006/relationships/hyperlink" Target="#&apos;12.2.11&apos;!A1" TargetMode="External"/><Relationship Id="rId8" Type="http://schemas.openxmlformats.org/officeDocument/2006/relationships/hyperlink" Target="#&apos;12.2.11&apos;!A1" TargetMode="External"/><Relationship Id="rId9" Type="http://schemas.openxmlformats.org/officeDocument/2006/relationships/hyperlink" Target="#&apos;12.2.11&apos;!A1" TargetMode="External"/><Relationship Id="rId10" Type="http://schemas.openxmlformats.org/officeDocument/2006/relationships/hyperlink" Target="#&apos;12.2.11&apos;!A1" TargetMode="External"/><Relationship Id="rId11" Type="http://schemas.openxmlformats.org/officeDocument/2006/relationships/hyperlink" Target="#&apos;12.2.11&apos;!A1" TargetMode="External"/><Relationship Id="rId12" Type="http://schemas.openxmlformats.org/officeDocument/2006/relationships/hyperlink" Target="#&apos;12.2.11&apos;!A1" TargetMode="External"/><Relationship Id="rId13" Type="http://schemas.openxmlformats.org/officeDocument/2006/relationships/hyperlink" Target="#&apos;12.2.11&apos;!A1" TargetMode="External"/><Relationship Id="rId14" Type="http://schemas.openxmlformats.org/officeDocument/2006/relationships/hyperlink" Target="#&apos;12.2.11&apos;!A1" TargetMode="External"/><Relationship Id="rId15" Type="http://schemas.openxmlformats.org/officeDocument/2006/relationships/hyperlink" Target="#&apos;12.2.11&apos;!A1" TargetMode="External"/><Relationship Id="rId16" Type="http://schemas.openxmlformats.org/officeDocument/2006/relationships/hyperlink" Target="#&apos;12.2.11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44.xml"/><Relationship Id="rId2" Type="http://schemas.openxmlformats.org/officeDocument/2006/relationships/hyperlink" Target="#&apos;12.2.12&apos;!A1" TargetMode="External"/><Relationship Id="rId3" Type="http://schemas.openxmlformats.org/officeDocument/2006/relationships/hyperlink" Target="#&apos;12.2.12&apos;!A1" TargetMode="External"/><Relationship Id="rId4" Type="http://schemas.openxmlformats.org/officeDocument/2006/relationships/hyperlink" Target="#&apos;12.2.12&apos;!A1" TargetMode="External"/><Relationship Id="rId5" Type="http://schemas.openxmlformats.org/officeDocument/2006/relationships/hyperlink" Target="#&apos;12.2.12&apos;!A1" TargetMode="External"/><Relationship Id="rId6" Type="http://schemas.openxmlformats.org/officeDocument/2006/relationships/hyperlink" Target="#&apos;12.2.12&apos;!A1" TargetMode="External"/><Relationship Id="rId7" Type="http://schemas.openxmlformats.org/officeDocument/2006/relationships/hyperlink" Target="#&apos;12.2.12&apos;!A1" TargetMode="External"/><Relationship Id="rId8" Type="http://schemas.openxmlformats.org/officeDocument/2006/relationships/hyperlink" Target="#&apos;12.2.12&apos;!A1" TargetMode="External"/><Relationship Id="rId9" Type="http://schemas.openxmlformats.org/officeDocument/2006/relationships/hyperlink" Target="#&apos;12.2.12&apos;!A1" TargetMode="External"/><Relationship Id="rId10" Type="http://schemas.openxmlformats.org/officeDocument/2006/relationships/hyperlink" Target="#&apos;12.2.12&apos;!A1" TargetMode="External"/><Relationship Id="rId11" Type="http://schemas.openxmlformats.org/officeDocument/2006/relationships/hyperlink" Target="#&apos;12.2.12&apos;!A1" TargetMode="External"/><Relationship Id="rId12" Type="http://schemas.openxmlformats.org/officeDocument/2006/relationships/hyperlink" Target="#&apos;12.2.12&apos;!A1" TargetMode="External"/><Relationship Id="rId13" Type="http://schemas.openxmlformats.org/officeDocument/2006/relationships/hyperlink" Target="#&apos;12.2.12&apos;!A1" TargetMode="External"/><Relationship Id="rId14" Type="http://schemas.openxmlformats.org/officeDocument/2006/relationships/hyperlink" Target="#&apos;12.2.12&apos;!A1" TargetMode="External"/><Relationship Id="rId15" Type="http://schemas.openxmlformats.org/officeDocument/2006/relationships/hyperlink" Target="#&apos;12.2.12&apos;!A1" TargetMode="External"/><Relationship Id="rId16" Type="http://schemas.openxmlformats.org/officeDocument/2006/relationships/hyperlink" Target="#&apos;12.2.12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45.xml"/><Relationship Id="rId2" Type="http://schemas.openxmlformats.org/officeDocument/2006/relationships/hyperlink" Target="#&apos;12.2.13&apos;!A1" TargetMode="External"/><Relationship Id="rId3" Type="http://schemas.openxmlformats.org/officeDocument/2006/relationships/hyperlink" Target="#&apos;12.2.13&apos;!A1" TargetMode="External"/><Relationship Id="rId4" Type="http://schemas.openxmlformats.org/officeDocument/2006/relationships/hyperlink" Target="#&apos;12.2.13&apos;!A1" TargetMode="External"/><Relationship Id="rId5" Type="http://schemas.openxmlformats.org/officeDocument/2006/relationships/hyperlink" Target="#&apos;12.2.13&apos;!A1" TargetMode="External"/><Relationship Id="rId6" Type="http://schemas.openxmlformats.org/officeDocument/2006/relationships/hyperlink" Target="#&apos;12.2.13&apos;!A1" TargetMode="External"/><Relationship Id="rId7" Type="http://schemas.openxmlformats.org/officeDocument/2006/relationships/hyperlink" Target="#&apos;12.2.13&apos;!A1" TargetMode="External"/><Relationship Id="rId8" Type="http://schemas.openxmlformats.org/officeDocument/2006/relationships/hyperlink" Target="#&apos;12.2.13&apos;!A1" TargetMode="External"/><Relationship Id="rId9" Type="http://schemas.openxmlformats.org/officeDocument/2006/relationships/hyperlink" Target="#&apos;12.2.13&apos;!A1" TargetMode="External"/><Relationship Id="rId10" Type="http://schemas.openxmlformats.org/officeDocument/2006/relationships/hyperlink" Target="#&apos;12.2.13&apos;!A1" TargetMode="External"/><Relationship Id="rId11" Type="http://schemas.openxmlformats.org/officeDocument/2006/relationships/hyperlink" Target="#&apos;12.2.13&apos;!A1" TargetMode="External"/><Relationship Id="rId12" Type="http://schemas.openxmlformats.org/officeDocument/2006/relationships/hyperlink" Target="#&apos;12.2.13&apos;!A1" TargetMode="External"/><Relationship Id="rId13" Type="http://schemas.openxmlformats.org/officeDocument/2006/relationships/hyperlink" Target="#&apos;12.2.13&apos;!A1" TargetMode="External"/><Relationship Id="rId14" Type="http://schemas.openxmlformats.org/officeDocument/2006/relationships/hyperlink" Target="#&apos;12.2.13&apos;!A1" TargetMode="External"/><Relationship Id="rId15" Type="http://schemas.openxmlformats.org/officeDocument/2006/relationships/hyperlink" Target="#&apos;12.2.13&apos;!A1" TargetMode="External"/><Relationship Id="rId16" Type="http://schemas.openxmlformats.org/officeDocument/2006/relationships/hyperlink" Target="#&apos;12.2.13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1E&apos;!A1" TargetMode="External"/><Relationship Id="rId4" Type="http://schemas.openxmlformats.org/officeDocument/2006/relationships/hyperlink" Target="#&apos;12.2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2E&apos;!A1" TargetMode="External"/><Relationship Id="rId4" Type="http://schemas.openxmlformats.org/officeDocument/2006/relationships/hyperlink" Target="#&apos;12.2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3E&apos;!A1" TargetMode="External"/><Relationship Id="rId4" Type="http://schemas.openxmlformats.org/officeDocument/2006/relationships/hyperlink" Target="#&apos;12.2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4E&apos;!A1" TargetMode="External"/><Relationship Id="rId4" Type="http://schemas.openxmlformats.org/officeDocument/2006/relationships/hyperlink" Target="#&apos;12.2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5E&apos;!A1" TargetMode="External"/><Relationship Id="rId4" Type="http://schemas.openxmlformats.org/officeDocument/2006/relationships/hyperlink" Target="#&apos;12.2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6E&apos;!A1" TargetMode="External"/><Relationship Id="rId4" Type="http://schemas.openxmlformats.org/officeDocument/2006/relationships/hyperlink" Target="#&apos;12.2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2.2&apos;!A1" TargetMode="External"/><Relationship Id="rId3" Type="http://schemas.openxmlformats.org/officeDocument/2006/relationships/hyperlink" Target="#&apos;12.2.7E&apos;!A1" TargetMode="External"/><Relationship Id="rId4" Type="http://schemas.openxmlformats.org/officeDocument/2006/relationships/hyperlink" Target="#&apos;12.2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9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244821.46208010006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1413.43</v>
      </c>
      <c r="H6" s="12">
        <v>1693.9958550000003</v>
      </c>
      <c r="I6" s="12">
        <v>98726.078429400019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21</v>
      </c>
      <c r="F7" s="13" t="s">
        <v>22</v>
      </c>
      <c r="G7" s="12">
        <v>827.08</v>
      </c>
      <c r="H7" s="12">
        <v>991.25538000000017</v>
      </c>
      <c r="I7" s="12">
        <v>991.25538000000017</v>
      </c>
    </row>
    <row r="8">
      <c r="A8" s="12" t="s">
        <v>23</v>
      </c>
      <c r="B8" s="12" t="s">
        <v>24</v>
      </c>
      <c r="C8" s="12" t="s">
        <v>14</v>
      </c>
      <c r="D8" s="12" t="s">
        <v>25</v>
      </c>
      <c r="E8" s="12" t="s">
        <v>21</v>
      </c>
      <c r="F8" s="13" t="s">
        <v>26</v>
      </c>
      <c r="G8" s="12">
        <v>1816.13</v>
      </c>
      <c r="H8" s="12">
        <v>2176.6318050000004</v>
      </c>
      <c r="I8" s="12">
        <v>6529.8954150000009</v>
      </c>
    </row>
    <row r="9">
      <c r="A9" s="12" t="s">
        <v>27</v>
      </c>
      <c r="B9" s="12" t="s">
        <v>28</v>
      </c>
      <c r="C9" s="12" t="s">
        <v>14</v>
      </c>
      <c r="D9" s="12" t="s">
        <v>29</v>
      </c>
      <c r="E9" s="12" t="s">
        <v>16</v>
      </c>
      <c r="F9" s="13" t="s">
        <v>30</v>
      </c>
      <c r="G9" s="12">
        <v>1079.81</v>
      </c>
      <c r="H9" s="12">
        <v>1294.1522850000001</v>
      </c>
      <c r="I9" s="12">
        <v>29351.3738238</v>
      </c>
    </row>
    <row r="10">
      <c r="A10" s="12" t="s">
        <v>31</v>
      </c>
      <c r="B10" s="12" t="s">
        <v>32</v>
      </c>
      <c r="C10" s="12" t="s">
        <v>33</v>
      </c>
      <c r="D10" s="12" t="s">
        <v>34</v>
      </c>
      <c r="E10" s="12" t="s">
        <v>21</v>
      </c>
      <c r="F10" s="13" t="s">
        <v>35</v>
      </c>
      <c r="G10" s="12">
        <v>514.96</v>
      </c>
      <c r="H10" s="12">
        <v>617.17956000000015</v>
      </c>
      <c r="I10" s="12">
        <v>3085.8978000000006</v>
      </c>
    </row>
    <row r="11">
      <c r="A11" s="12" t="s">
        <v>36</v>
      </c>
      <c r="B11" s="12" t="s">
        <v>37</v>
      </c>
      <c r="C11" s="12" t="s">
        <v>14</v>
      </c>
      <c r="D11" s="12" t="s">
        <v>38</v>
      </c>
      <c r="E11" s="12" t="s">
        <v>21</v>
      </c>
      <c r="F11" s="13" t="s">
        <v>22</v>
      </c>
      <c r="G11" s="12">
        <v>1212.4</v>
      </c>
      <c r="H11" s="12">
        <v>1453.0614000000003</v>
      </c>
      <c r="I11" s="12">
        <v>1453.0614000000003</v>
      </c>
    </row>
    <row r="12">
      <c r="A12" s="12" t="s">
        <v>39</v>
      </c>
      <c r="B12" s="12" t="s">
        <v>40</v>
      </c>
      <c r="C12" s="12" t="s">
        <v>14</v>
      </c>
      <c r="D12" s="12" t="s">
        <v>41</v>
      </c>
      <c r="E12" s="12" t="s">
        <v>21</v>
      </c>
      <c r="F12" s="13" t="s">
        <v>42</v>
      </c>
      <c r="G12" s="12">
        <v>733.93</v>
      </c>
      <c r="H12" s="12">
        <v>879.61510500000009</v>
      </c>
      <c r="I12" s="12">
        <v>36943.83441</v>
      </c>
    </row>
    <row r="13">
      <c r="A13" s="12" t="s">
        <v>43</v>
      </c>
      <c r="B13" s="12" t="s">
        <v>44</v>
      </c>
      <c r="C13" s="12" t="s">
        <v>14</v>
      </c>
      <c r="D13" s="12" t="s">
        <v>45</v>
      </c>
      <c r="E13" s="12" t="s">
        <v>21</v>
      </c>
      <c r="F13" s="13" t="s">
        <v>46</v>
      </c>
      <c r="G13" s="12">
        <v>1184.75</v>
      </c>
      <c r="H13" s="12">
        <v>1419.9228750000002</v>
      </c>
      <c r="I13" s="12">
        <v>21298.843125000003</v>
      </c>
    </row>
    <row r="14">
      <c r="A14" s="12" t="s">
        <v>47</v>
      </c>
      <c r="B14" s="12" t="s">
        <v>48</v>
      </c>
      <c r="C14" s="12" t="s">
        <v>14</v>
      </c>
      <c r="D14" s="12" t="s">
        <v>49</v>
      </c>
      <c r="E14" s="12" t="s">
        <v>21</v>
      </c>
      <c r="F14" s="13" t="s">
        <v>50</v>
      </c>
      <c r="G14" s="12">
        <v>78.06</v>
      </c>
      <c r="H14" s="12">
        <v>93.55491</v>
      </c>
      <c r="I14" s="12">
        <v>5987.51424</v>
      </c>
    </row>
    <row r="15">
      <c r="A15" s="12" t="s">
        <v>51</v>
      </c>
      <c r="B15" s="12" t="s">
        <v>52</v>
      </c>
      <c r="C15" s="12" t="s">
        <v>14</v>
      </c>
      <c r="D15" s="12" t="s">
        <v>53</v>
      </c>
      <c r="E15" s="12" t="s">
        <v>21</v>
      </c>
      <c r="F15" s="13" t="s">
        <v>54</v>
      </c>
      <c r="G15" s="12">
        <v>76.12</v>
      </c>
      <c r="H15" s="12">
        <v>91.229820000000018</v>
      </c>
      <c r="I15" s="12">
        <v>3466.7331600000007</v>
      </c>
    </row>
    <row r="16">
      <c r="A16" s="14" t="s">
        <v>55</v>
      </c>
      <c r="B16" s="14" t="s">
        <v>56</v>
      </c>
      <c r="C16" s="14" t="s">
        <v>14</v>
      </c>
      <c r="D16" s="14" t="s">
        <v>57</v>
      </c>
      <c r="E16" s="14" t="s">
        <v>21</v>
      </c>
      <c r="F16" s="15" t="s">
        <v>35</v>
      </c>
      <c r="G16" s="14">
        <v>54.69</v>
      </c>
      <c r="H16" s="14">
        <v>65.54596500000001</v>
      </c>
      <c r="I16" s="14">
        <v>327.72982500000006</v>
      </c>
    </row>
    <row r="17">
      <c r="A17" s="14" t="s">
        <v>58</v>
      </c>
      <c r="B17" s="14" t="s">
        <v>59</v>
      </c>
      <c r="C17" s="14" t="s">
        <v>14</v>
      </c>
      <c r="D17" s="14" t="s">
        <v>60</v>
      </c>
      <c r="E17" s="14" t="s">
        <v>16</v>
      </c>
      <c r="F17" s="15" t="s">
        <v>61</v>
      </c>
      <c r="G17" s="14">
        <v>116.53</v>
      </c>
      <c r="H17" s="14">
        <v>139.66120500000002</v>
      </c>
      <c r="I17" s="14">
        <v>35159.708358750009</v>
      </c>
    </row>
    <row r="18">
      <c r="A18" s="12" t="s">
        <v>62</v>
      </c>
      <c r="B18" s="12" t="s">
        <v>63</v>
      </c>
      <c r="C18" s="12" t="s">
        <v>14</v>
      </c>
      <c r="D18" s="12" t="s">
        <v>64</v>
      </c>
      <c r="E18" s="12" t="s">
        <v>65</v>
      </c>
      <c r="F18" s="13" t="s">
        <v>66</v>
      </c>
      <c r="G18" s="12">
        <v>2453.29</v>
      </c>
      <c r="H18" s="12">
        <v>2940.268065</v>
      </c>
      <c r="I18" s="12">
        <v>1499.5367131500002</v>
      </c>
    </row>
    <row r="19">
      <c r="I19" s="7">
        <v>244821.46208010006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43</v>
      </c>
      <c r="B2" s="12" t="s">
        <v>44</v>
      </c>
      <c r="C2" s="12" t="s">
        <v>14</v>
      </c>
      <c r="D2" s="12" t="s">
        <v>45</v>
      </c>
      <c r="E2" s="12" t="s">
        <v>21</v>
      </c>
      <c r="F2" s="12" t="s">
        <v>122</v>
      </c>
      <c r="G2" s="12">
        <v>1184.75</v>
      </c>
      <c r="H2" s="12">
        <v>1419.9228750000002</v>
      </c>
      <c r="I2" s="12">
        <v>21298.843125000003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15</v>
      </c>
      <c r="D8" s="19" t="s">
        <v>93</v>
      </c>
      <c r="E8" s="19">
        <v>15</v>
      </c>
    </row>
    <row r="9">
      <c r="A9" s="19" t="s">
        <v>72</v>
      </c>
      <c r="B9" s="19" t="s">
        <v>72</v>
      </c>
      <c r="C9" s="19">
        <f>SUBTOTAL(109,Criteria_Summary12.2.8[Elementos])</f>
      </c>
      <c r="D9" s="19" t="s">
        <v>72</v>
      </c>
      <c r="E9" s="19">
        <f>SUBTOTAL(109,Criteria_Summary12.2.8[Total])</f>
      </c>
    </row>
    <row r="10">
      <c r="A10" s="20" t="s">
        <v>73</v>
      </c>
      <c r="B10" s="20">
        <v>0</v>
      </c>
      <c r="C10" s="21"/>
      <c r="D10" s="21"/>
      <c r="E10" s="20">
        <v>15</v>
      </c>
    </row>
    <row r="13">
      <c r="A13" s="20" t="s">
        <v>93</v>
      </c>
      <c r="B13" s="20" t="s">
        <v>93</v>
      </c>
      <c r="C13" s="20" t="s">
        <v>93</v>
      </c>
      <c r="D13" s="20" t="s">
        <v>93</v>
      </c>
      <c r="E13" s="20" t="s">
        <v>93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15</v>
      </c>
      <c r="C16" s="19" t="s">
        <v>94</v>
      </c>
      <c r="D16" s="19" t="s">
        <v>94</v>
      </c>
      <c r="E16" s="19">
        <v>15</v>
      </c>
    </row>
    <row r="18">
      <c r="A18" s="24" t="s">
        <v>76</v>
      </c>
      <c r="B18" s="24" t="s">
        <v>76</v>
      </c>
      <c r="C18" s="24" t="s">
        <v>76</v>
      </c>
      <c r="D18" s="24" t="s">
        <v>76</v>
      </c>
      <c r="E18" s="24" t="s">
        <v>76</v>
      </c>
    </row>
    <row r="19">
      <c r="A19" s="23" t="s">
        <v>77</v>
      </c>
      <c r="B19" s="23" t="s">
        <v>77</v>
      </c>
      <c r="C19" s="23" t="s">
        <v>77</v>
      </c>
      <c r="D19" s="23" t="s">
        <v>78</v>
      </c>
      <c r="E19" s="23"/>
    </row>
    <row r="20">
      <c r="A20" s="19"/>
      <c r="B20" s="19"/>
      <c r="C20" s="19"/>
      <c r="D20" s="19" t="s">
        <v>79</v>
      </c>
      <c r="E20" s="19" t="s">
        <v>80</v>
      </c>
    </row>
    <row r="22">
      <c r="A22" s="24" t="s">
        <v>81</v>
      </c>
      <c r="B22" s="24" t="s">
        <v>81</v>
      </c>
      <c r="C22" s="24" t="s">
        <v>81</v>
      </c>
      <c r="D22" s="24" t="s">
        <v>81</v>
      </c>
      <c r="E22" s="24" t="s">
        <v>81</v>
      </c>
    </row>
    <row r="23">
      <c r="A23" s="23" t="s">
        <v>82</v>
      </c>
      <c r="B23" s="23"/>
      <c r="C23" s="23"/>
      <c r="D23" s="23" t="s">
        <v>68</v>
      </c>
      <c r="E23" s="23"/>
    </row>
    <row r="24">
      <c r="A24" s="19" t="s">
        <v>123</v>
      </c>
      <c r="B24" s="19" t="s">
        <v>123</v>
      </c>
      <c r="C24" s="19" t="s">
        <v>123</v>
      </c>
      <c r="D24" s="19" t="s">
        <v>98</v>
      </c>
      <c r="E24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13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47</v>
      </c>
      <c r="B2" s="12" t="s">
        <v>48</v>
      </c>
      <c r="C2" s="12" t="s">
        <v>14</v>
      </c>
      <c r="D2" s="12" t="s">
        <v>49</v>
      </c>
      <c r="E2" s="12" t="s">
        <v>21</v>
      </c>
      <c r="F2" s="12" t="s">
        <v>124</v>
      </c>
      <c r="G2" s="12">
        <v>78.06</v>
      </c>
      <c r="H2" s="12">
        <v>93.55491</v>
      </c>
      <c r="I2" s="12">
        <v>5987.51424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1</v>
      </c>
      <c r="D8" s="19" t="s">
        <v>93</v>
      </c>
      <c r="E8" s="19">
        <v>1</v>
      </c>
    </row>
    <row r="9">
      <c r="A9" s="19">
        <v>2</v>
      </c>
      <c r="B9" s="19" t="s">
        <v>92</v>
      </c>
      <c r="C9" s="19">
        <v>3</v>
      </c>
      <c r="D9" s="19" t="s">
        <v>93</v>
      </c>
      <c r="E9" s="19">
        <v>3</v>
      </c>
    </row>
    <row r="10">
      <c r="A10" s="19">
        <v>3</v>
      </c>
      <c r="B10" s="19" t="s">
        <v>92</v>
      </c>
      <c r="C10" s="19">
        <v>3</v>
      </c>
      <c r="D10" s="19" t="s">
        <v>93</v>
      </c>
      <c r="E10" s="19">
        <v>3</v>
      </c>
    </row>
    <row r="11">
      <c r="A11" s="19">
        <v>4</v>
      </c>
      <c r="B11" s="19" t="s">
        <v>92</v>
      </c>
      <c r="C11" s="19">
        <v>23</v>
      </c>
      <c r="D11" s="19" t="s">
        <v>93</v>
      </c>
      <c r="E11" s="19">
        <v>23</v>
      </c>
    </row>
    <row r="12">
      <c r="A12" s="19">
        <v>5</v>
      </c>
      <c r="B12" s="19" t="s">
        <v>92</v>
      </c>
      <c r="C12" s="19">
        <v>5</v>
      </c>
      <c r="D12" s="19" t="s">
        <v>93</v>
      </c>
      <c r="E12" s="19">
        <v>5</v>
      </c>
    </row>
    <row r="13">
      <c r="A13" s="19">
        <v>6</v>
      </c>
      <c r="B13" s="19" t="s">
        <v>92</v>
      </c>
      <c r="C13" s="19">
        <v>6</v>
      </c>
      <c r="D13" s="19" t="s">
        <v>93</v>
      </c>
      <c r="E13" s="19">
        <v>6</v>
      </c>
    </row>
    <row r="14">
      <c r="A14" s="19">
        <v>7</v>
      </c>
      <c r="B14" s="19" t="s">
        <v>92</v>
      </c>
      <c r="C14" s="19">
        <v>6</v>
      </c>
      <c r="D14" s="19" t="s">
        <v>93</v>
      </c>
      <c r="E14" s="19">
        <v>6</v>
      </c>
    </row>
    <row r="15">
      <c r="A15" s="19">
        <v>8</v>
      </c>
      <c r="B15" s="19" t="s">
        <v>92</v>
      </c>
      <c r="C15" s="19">
        <v>2</v>
      </c>
      <c r="D15" s="19" t="s">
        <v>114</v>
      </c>
      <c r="E15" s="19">
        <v>2</v>
      </c>
    </row>
    <row r="16">
      <c r="A16" s="19">
        <v>9</v>
      </c>
      <c r="B16" s="19" t="s">
        <v>92</v>
      </c>
      <c r="C16" s="19">
        <v>15</v>
      </c>
      <c r="D16" s="19" t="s">
        <v>93</v>
      </c>
      <c r="E16" s="19">
        <v>15</v>
      </c>
    </row>
    <row r="17">
      <c r="A17" s="19" t="s">
        <v>72</v>
      </c>
      <c r="B17" s="19" t="s">
        <v>72</v>
      </c>
      <c r="C17" s="19">
        <f>SUBTOTAL(109,Criteria_Summary12.2.9[Elementos])</f>
      </c>
      <c r="D17" s="19" t="s">
        <v>72</v>
      </c>
      <c r="E17" s="19">
        <f>SUBTOTAL(109,Criteria_Summary12.2.9[Total])</f>
      </c>
    </row>
    <row r="18">
      <c r="A18" s="20" t="s">
        <v>73</v>
      </c>
      <c r="B18" s="20">
        <v>0</v>
      </c>
      <c r="C18" s="21"/>
      <c r="D18" s="21"/>
      <c r="E18" s="20">
        <v>64</v>
      </c>
    </row>
    <row r="21">
      <c r="A21" s="20" t="s">
        <v>93</v>
      </c>
      <c r="B21" s="20" t="s">
        <v>93</v>
      </c>
      <c r="C21" s="20" t="s">
        <v>93</v>
      </c>
      <c r="D21" s="20" t="s">
        <v>93</v>
      </c>
      <c r="E21" s="20" t="s">
        <v>93</v>
      </c>
    </row>
    <row r="22">
      <c r="A22" s="22"/>
      <c r="B22" s="22"/>
      <c r="C22" s="22"/>
      <c r="D22" s="22"/>
      <c r="E22" s="22"/>
    </row>
    <row r="23">
      <c r="A23" s="23" t="s">
        <v>68</v>
      </c>
      <c r="B23" s="23" t="s">
        <v>69</v>
      </c>
      <c r="C23" s="23" t="s">
        <v>74</v>
      </c>
      <c r="D23" s="23" t="s">
        <v>74</v>
      </c>
      <c r="E23" s="23" t="s">
        <v>9</v>
      </c>
    </row>
    <row r="24">
      <c r="A24" s="19" t="s">
        <v>92</v>
      </c>
      <c r="B24" s="19">
        <v>1</v>
      </c>
      <c r="C24" s="19" t="s">
        <v>94</v>
      </c>
      <c r="D24" s="19" t="s">
        <v>94</v>
      </c>
      <c r="E24" s="19">
        <v>1</v>
      </c>
    </row>
    <row r="26">
      <c r="A26" s="24" t="s">
        <v>76</v>
      </c>
      <c r="B26" s="24" t="s">
        <v>76</v>
      </c>
      <c r="C26" s="24" t="s">
        <v>76</v>
      </c>
      <c r="D26" s="24" t="s">
        <v>76</v>
      </c>
      <c r="E26" s="24" t="s">
        <v>76</v>
      </c>
    </row>
    <row r="27">
      <c r="A27" s="23" t="s">
        <v>77</v>
      </c>
      <c r="B27" s="23" t="s">
        <v>77</v>
      </c>
      <c r="C27" s="23" t="s">
        <v>77</v>
      </c>
      <c r="D27" s="23" t="s">
        <v>78</v>
      </c>
      <c r="E27" s="23"/>
    </row>
    <row r="28">
      <c r="A28" s="19"/>
      <c r="B28" s="19"/>
      <c r="C28" s="19"/>
      <c r="D28" s="19" t="s">
        <v>79</v>
      </c>
      <c r="E28" s="19" t="s">
        <v>80</v>
      </c>
    </row>
    <row r="30">
      <c r="A30" s="24" t="s">
        <v>81</v>
      </c>
      <c r="B30" s="24" t="s">
        <v>81</v>
      </c>
      <c r="C30" s="24" t="s">
        <v>81</v>
      </c>
      <c r="D30" s="24" t="s">
        <v>81</v>
      </c>
      <c r="E30" s="24" t="s">
        <v>81</v>
      </c>
    </row>
    <row r="31">
      <c r="A31" s="23" t="s">
        <v>82</v>
      </c>
      <c r="B31" s="23"/>
      <c r="C31" s="23"/>
      <c r="D31" s="23" t="s">
        <v>68</v>
      </c>
      <c r="E31" s="23"/>
    </row>
    <row r="32">
      <c r="A32" s="19" t="s">
        <v>95</v>
      </c>
      <c r="B32" s="19" t="s">
        <v>95</v>
      </c>
      <c r="C32" s="19" t="s">
        <v>95</v>
      </c>
      <c r="D32" s="19" t="s">
        <v>96</v>
      </c>
      <c r="E32" s="19" t="s">
        <v>80</v>
      </c>
    </row>
    <row r="34">
      <c r="A34" s="20" t="s">
        <v>93</v>
      </c>
      <c r="B34" s="20" t="s">
        <v>93</v>
      </c>
      <c r="C34" s="20" t="s">
        <v>93</v>
      </c>
      <c r="D34" s="20" t="s">
        <v>93</v>
      </c>
      <c r="E34" s="20" t="s">
        <v>93</v>
      </c>
    </row>
    <row r="35">
      <c r="A35" s="22"/>
      <c r="B35" s="22"/>
      <c r="C35" s="22"/>
      <c r="D35" s="22"/>
      <c r="E35" s="22"/>
    </row>
    <row r="36">
      <c r="A36" s="23" t="s">
        <v>68</v>
      </c>
      <c r="B36" s="23" t="s">
        <v>69</v>
      </c>
      <c r="C36" s="23" t="s">
        <v>74</v>
      </c>
      <c r="D36" s="23" t="s">
        <v>74</v>
      </c>
      <c r="E36" s="23" t="s">
        <v>9</v>
      </c>
    </row>
    <row r="37">
      <c r="A37" s="19" t="s">
        <v>92</v>
      </c>
      <c r="B37" s="19">
        <v>3</v>
      </c>
      <c r="C37" s="19" t="s">
        <v>94</v>
      </c>
      <c r="D37" s="19" t="s">
        <v>94</v>
      </c>
      <c r="E37" s="19">
        <v>3</v>
      </c>
    </row>
    <row r="39">
      <c r="A39" s="24" t="s">
        <v>76</v>
      </c>
      <c r="B39" s="24" t="s">
        <v>76</v>
      </c>
      <c r="C39" s="24" t="s">
        <v>76</v>
      </c>
      <c r="D39" s="24" t="s">
        <v>76</v>
      </c>
      <c r="E39" s="24" t="s">
        <v>76</v>
      </c>
    </row>
    <row r="40">
      <c r="A40" s="23" t="s">
        <v>77</v>
      </c>
      <c r="B40" s="23" t="s">
        <v>77</v>
      </c>
      <c r="C40" s="23" t="s">
        <v>77</v>
      </c>
      <c r="D40" s="23" t="s">
        <v>78</v>
      </c>
      <c r="E40" s="23"/>
    </row>
    <row r="41">
      <c r="A41" s="19"/>
      <c r="B41" s="19"/>
      <c r="C41" s="19"/>
      <c r="D41" s="19" t="s">
        <v>79</v>
      </c>
      <c r="E41" s="19" t="s">
        <v>80</v>
      </c>
    </row>
    <row r="43">
      <c r="A43" s="24" t="s">
        <v>81</v>
      </c>
      <c r="B43" s="24" t="s">
        <v>81</v>
      </c>
      <c r="C43" s="24" t="s">
        <v>81</v>
      </c>
      <c r="D43" s="24" t="s">
        <v>81</v>
      </c>
      <c r="E43" s="24" t="s">
        <v>81</v>
      </c>
    </row>
    <row r="44">
      <c r="A44" s="23" t="s">
        <v>82</v>
      </c>
      <c r="B44" s="23"/>
      <c r="C44" s="23"/>
      <c r="D44" s="23" t="s">
        <v>68</v>
      </c>
      <c r="E44" s="23"/>
    </row>
    <row r="45">
      <c r="A45" s="19" t="s">
        <v>87</v>
      </c>
      <c r="B45" s="19" t="s">
        <v>87</v>
      </c>
      <c r="C45" s="19" t="s">
        <v>87</v>
      </c>
      <c r="D45" s="19" t="s">
        <v>98</v>
      </c>
      <c r="E45" s="19" t="s">
        <v>80</v>
      </c>
    </row>
    <row r="47">
      <c r="A47" s="20" t="s">
        <v>93</v>
      </c>
      <c r="B47" s="20" t="s">
        <v>93</v>
      </c>
      <c r="C47" s="20" t="s">
        <v>93</v>
      </c>
      <c r="D47" s="20" t="s">
        <v>93</v>
      </c>
      <c r="E47" s="20" t="s">
        <v>93</v>
      </c>
    </row>
    <row r="48">
      <c r="A48" s="22"/>
      <c r="B48" s="22"/>
      <c r="C48" s="22"/>
      <c r="D48" s="22"/>
      <c r="E48" s="22"/>
    </row>
    <row r="49">
      <c r="A49" s="23" t="s">
        <v>68</v>
      </c>
      <c r="B49" s="23" t="s">
        <v>69</v>
      </c>
      <c r="C49" s="23" t="s">
        <v>74</v>
      </c>
      <c r="D49" s="23" t="s">
        <v>74</v>
      </c>
      <c r="E49" s="23" t="s">
        <v>9</v>
      </c>
    </row>
    <row r="50">
      <c r="A50" s="19" t="s">
        <v>92</v>
      </c>
      <c r="B50" s="19">
        <v>3</v>
      </c>
      <c r="C50" s="19" t="s">
        <v>94</v>
      </c>
      <c r="D50" s="19" t="s">
        <v>94</v>
      </c>
      <c r="E50" s="19">
        <v>3</v>
      </c>
    </row>
    <row r="52">
      <c r="A52" s="24" t="s">
        <v>76</v>
      </c>
      <c r="B52" s="24" t="s">
        <v>76</v>
      </c>
      <c r="C52" s="24" t="s">
        <v>76</v>
      </c>
      <c r="D52" s="24" t="s">
        <v>76</v>
      </c>
      <c r="E52" s="24" t="s">
        <v>76</v>
      </c>
    </row>
    <row r="53">
      <c r="A53" s="23" t="s">
        <v>77</v>
      </c>
      <c r="B53" s="23" t="s">
        <v>77</v>
      </c>
      <c r="C53" s="23" t="s">
        <v>77</v>
      </c>
      <c r="D53" s="23" t="s">
        <v>78</v>
      </c>
      <c r="E53" s="23"/>
    </row>
    <row r="54">
      <c r="A54" s="19"/>
      <c r="B54" s="19"/>
      <c r="C54" s="19"/>
      <c r="D54" s="19" t="s">
        <v>79</v>
      </c>
      <c r="E54" s="19" t="s">
        <v>80</v>
      </c>
    </row>
    <row r="56">
      <c r="A56" s="24" t="s">
        <v>81</v>
      </c>
      <c r="B56" s="24" t="s">
        <v>81</v>
      </c>
      <c r="C56" s="24" t="s">
        <v>81</v>
      </c>
      <c r="D56" s="24" t="s">
        <v>81</v>
      </c>
      <c r="E56" s="24" t="s">
        <v>81</v>
      </c>
    </row>
    <row r="57">
      <c r="A57" s="23" t="s">
        <v>82</v>
      </c>
      <c r="B57" s="23"/>
      <c r="C57" s="23"/>
      <c r="D57" s="23" t="s">
        <v>68</v>
      </c>
      <c r="E57" s="23"/>
    </row>
    <row r="58">
      <c r="A58" s="19" t="s">
        <v>87</v>
      </c>
      <c r="B58" s="19" t="s">
        <v>87</v>
      </c>
      <c r="C58" s="19" t="s">
        <v>87</v>
      </c>
      <c r="D58" s="19" t="s">
        <v>98</v>
      </c>
      <c r="E58" s="19" t="s">
        <v>80</v>
      </c>
    </row>
    <row r="60">
      <c r="A60" s="20" t="s">
        <v>93</v>
      </c>
      <c r="B60" s="20" t="s">
        <v>93</v>
      </c>
      <c r="C60" s="20" t="s">
        <v>93</v>
      </c>
      <c r="D60" s="20" t="s">
        <v>93</v>
      </c>
      <c r="E60" s="20" t="s">
        <v>93</v>
      </c>
    </row>
    <row r="61">
      <c r="A61" s="22"/>
      <c r="B61" s="22"/>
      <c r="C61" s="22"/>
      <c r="D61" s="22"/>
      <c r="E61" s="22"/>
    </row>
    <row r="62">
      <c r="A62" s="23" t="s">
        <v>68</v>
      </c>
      <c r="B62" s="23" t="s">
        <v>69</v>
      </c>
      <c r="C62" s="23" t="s">
        <v>74</v>
      </c>
      <c r="D62" s="23" t="s">
        <v>74</v>
      </c>
      <c r="E62" s="23" t="s">
        <v>9</v>
      </c>
    </row>
    <row r="63">
      <c r="A63" s="19" t="s">
        <v>92</v>
      </c>
      <c r="B63" s="19">
        <v>23</v>
      </c>
      <c r="C63" s="19" t="s">
        <v>94</v>
      </c>
      <c r="D63" s="19" t="s">
        <v>94</v>
      </c>
      <c r="E63" s="19">
        <v>23</v>
      </c>
    </row>
    <row r="65">
      <c r="A65" s="24" t="s">
        <v>76</v>
      </c>
      <c r="B65" s="24" t="s">
        <v>76</v>
      </c>
      <c r="C65" s="24" t="s">
        <v>76</v>
      </c>
      <c r="D65" s="24" t="s">
        <v>76</v>
      </c>
      <c r="E65" s="24" t="s">
        <v>76</v>
      </c>
    </row>
    <row r="66">
      <c r="A66" s="23" t="s">
        <v>77</v>
      </c>
      <c r="B66" s="23" t="s">
        <v>77</v>
      </c>
      <c r="C66" s="23" t="s">
        <v>77</v>
      </c>
      <c r="D66" s="23" t="s">
        <v>78</v>
      </c>
      <c r="E66" s="23"/>
    </row>
    <row r="67">
      <c r="A67" s="19"/>
      <c r="B67" s="19"/>
      <c r="C67" s="19"/>
      <c r="D67" s="19" t="s">
        <v>79</v>
      </c>
      <c r="E67" s="19" t="s">
        <v>80</v>
      </c>
    </row>
    <row r="69">
      <c r="A69" s="24" t="s">
        <v>81</v>
      </c>
      <c r="B69" s="24" t="s">
        <v>81</v>
      </c>
      <c r="C69" s="24" t="s">
        <v>81</v>
      </c>
      <c r="D69" s="24" t="s">
        <v>81</v>
      </c>
      <c r="E69" s="24" t="s">
        <v>81</v>
      </c>
    </row>
    <row r="70">
      <c r="A70" s="23" t="s">
        <v>82</v>
      </c>
      <c r="B70" s="23"/>
      <c r="C70" s="23"/>
      <c r="D70" s="23" t="s">
        <v>68</v>
      </c>
      <c r="E70" s="23"/>
    </row>
    <row r="71">
      <c r="A71" s="19" t="s">
        <v>115</v>
      </c>
      <c r="B71" s="19" t="s">
        <v>115</v>
      </c>
      <c r="C71" s="19" t="s">
        <v>115</v>
      </c>
      <c r="D71" s="19" t="s">
        <v>116</v>
      </c>
      <c r="E71" s="19" t="s">
        <v>80</v>
      </c>
    </row>
    <row r="73">
      <c r="A73" s="20" t="s">
        <v>93</v>
      </c>
      <c r="B73" s="20" t="s">
        <v>93</v>
      </c>
      <c r="C73" s="20" t="s">
        <v>93</v>
      </c>
      <c r="D73" s="20" t="s">
        <v>93</v>
      </c>
      <c r="E73" s="20" t="s">
        <v>93</v>
      </c>
    </row>
    <row r="74">
      <c r="A74" s="22"/>
      <c r="B74" s="22"/>
      <c r="C74" s="22"/>
      <c r="D74" s="22"/>
      <c r="E74" s="22"/>
    </row>
    <row r="75">
      <c r="A75" s="23" t="s">
        <v>68</v>
      </c>
      <c r="B75" s="23" t="s">
        <v>69</v>
      </c>
      <c r="C75" s="23" t="s">
        <v>74</v>
      </c>
      <c r="D75" s="23" t="s">
        <v>74</v>
      </c>
      <c r="E75" s="23" t="s">
        <v>9</v>
      </c>
    </row>
    <row r="76">
      <c r="A76" s="19" t="s">
        <v>92</v>
      </c>
      <c r="B76" s="19">
        <v>5</v>
      </c>
      <c r="C76" s="19" t="s">
        <v>94</v>
      </c>
      <c r="D76" s="19" t="s">
        <v>94</v>
      </c>
      <c r="E76" s="19">
        <v>5</v>
      </c>
    </row>
    <row r="78">
      <c r="A78" s="24" t="s">
        <v>76</v>
      </c>
      <c r="B78" s="24" t="s">
        <v>76</v>
      </c>
      <c r="C78" s="24" t="s">
        <v>76</v>
      </c>
      <c r="D78" s="24" t="s">
        <v>76</v>
      </c>
      <c r="E78" s="24" t="s">
        <v>76</v>
      </c>
    </row>
    <row r="79">
      <c r="A79" s="23" t="s">
        <v>77</v>
      </c>
      <c r="B79" s="23" t="s">
        <v>77</v>
      </c>
      <c r="C79" s="23" t="s">
        <v>77</v>
      </c>
      <c r="D79" s="23" t="s">
        <v>78</v>
      </c>
      <c r="E79" s="23"/>
    </row>
    <row r="80">
      <c r="A80" s="19"/>
      <c r="B80" s="19"/>
      <c r="C80" s="19"/>
      <c r="D80" s="19" t="s">
        <v>79</v>
      </c>
      <c r="E80" s="19" t="s">
        <v>80</v>
      </c>
    </row>
    <row r="82">
      <c r="A82" s="24" t="s">
        <v>81</v>
      </c>
      <c r="B82" s="24" t="s">
        <v>81</v>
      </c>
      <c r="C82" s="24" t="s">
        <v>81</v>
      </c>
      <c r="D82" s="24" t="s">
        <v>81</v>
      </c>
      <c r="E82" s="24" t="s">
        <v>81</v>
      </c>
    </row>
    <row r="83">
      <c r="A83" s="23" t="s">
        <v>82</v>
      </c>
      <c r="B83" s="23"/>
      <c r="C83" s="23"/>
      <c r="D83" s="23" t="s">
        <v>68</v>
      </c>
      <c r="E83" s="23"/>
    </row>
    <row r="84">
      <c r="A84" s="19" t="s">
        <v>117</v>
      </c>
      <c r="B84" s="19" t="s">
        <v>117</v>
      </c>
      <c r="C84" s="19" t="s">
        <v>117</v>
      </c>
      <c r="D84" s="19" t="s">
        <v>116</v>
      </c>
      <c r="E84" s="19" t="s">
        <v>80</v>
      </c>
    </row>
    <row r="86">
      <c r="A86" s="20" t="s">
        <v>93</v>
      </c>
      <c r="B86" s="20" t="s">
        <v>93</v>
      </c>
      <c r="C86" s="20" t="s">
        <v>93</v>
      </c>
      <c r="D86" s="20" t="s">
        <v>93</v>
      </c>
      <c r="E86" s="20" t="s">
        <v>93</v>
      </c>
    </row>
    <row r="87">
      <c r="A87" s="22"/>
      <c r="B87" s="22"/>
      <c r="C87" s="22"/>
      <c r="D87" s="22"/>
      <c r="E87" s="22"/>
    </row>
    <row r="88">
      <c r="A88" s="23" t="s">
        <v>68</v>
      </c>
      <c r="B88" s="23" t="s">
        <v>69</v>
      </c>
      <c r="C88" s="23" t="s">
        <v>74</v>
      </c>
      <c r="D88" s="23" t="s">
        <v>74</v>
      </c>
      <c r="E88" s="23" t="s">
        <v>9</v>
      </c>
    </row>
    <row r="89">
      <c r="A89" s="19" t="s">
        <v>92</v>
      </c>
      <c r="B89" s="19">
        <v>6</v>
      </c>
      <c r="C89" s="19" t="s">
        <v>94</v>
      </c>
      <c r="D89" s="19" t="s">
        <v>94</v>
      </c>
      <c r="E89" s="19">
        <v>6</v>
      </c>
    </row>
    <row r="91">
      <c r="A91" s="24" t="s">
        <v>76</v>
      </c>
      <c r="B91" s="24" t="s">
        <v>76</v>
      </c>
      <c r="C91" s="24" t="s">
        <v>76</v>
      </c>
      <c r="D91" s="24" t="s">
        <v>76</v>
      </c>
      <c r="E91" s="24" t="s">
        <v>76</v>
      </c>
    </row>
    <row r="92">
      <c r="A92" s="23" t="s">
        <v>77</v>
      </c>
      <c r="B92" s="23" t="s">
        <v>77</v>
      </c>
      <c r="C92" s="23" t="s">
        <v>77</v>
      </c>
      <c r="D92" s="23" t="s">
        <v>78</v>
      </c>
      <c r="E92" s="23"/>
    </row>
    <row r="93">
      <c r="A93" s="19"/>
      <c r="B93" s="19"/>
      <c r="C93" s="19"/>
      <c r="D93" s="19" t="s">
        <v>79</v>
      </c>
      <c r="E93" s="19" t="s">
        <v>80</v>
      </c>
    </row>
    <row r="95">
      <c r="A95" s="24" t="s">
        <v>81</v>
      </c>
      <c r="B95" s="24" t="s">
        <v>81</v>
      </c>
      <c r="C95" s="24" t="s">
        <v>81</v>
      </c>
      <c r="D95" s="24" t="s">
        <v>81</v>
      </c>
      <c r="E95" s="24" t="s">
        <v>81</v>
      </c>
    </row>
    <row r="96">
      <c r="A96" s="23" t="s">
        <v>82</v>
      </c>
      <c r="B96" s="23"/>
      <c r="C96" s="23"/>
      <c r="D96" s="23" t="s">
        <v>68</v>
      </c>
      <c r="E96" s="23"/>
    </row>
    <row r="97">
      <c r="A97" s="19" t="s">
        <v>118</v>
      </c>
      <c r="B97" s="19" t="s">
        <v>118</v>
      </c>
      <c r="C97" s="19" t="s">
        <v>118</v>
      </c>
      <c r="D97" s="19" t="s">
        <v>119</v>
      </c>
      <c r="E97" s="19" t="s">
        <v>80</v>
      </c>
    </row>
    <row r="99">
      <c r="A99" s="20" t="s">
        <v>93</v>
      </c>
      <c r="B99" s="20" t="s">
        <v>93</v>
      </c>
      <c r="C99" s="20" t="s">
        <v>93</v>
      </c>
      <c r="D99" s="20" t="s">
        <v>93</v>
      </c>
      <c r="E99" s="20" t="s">
        <v>93</v>
      </c>
    </row>
    <row r="100">
      <c r="A100" s="22"/>
      <c r="B100" s="22"/>
      <c r="C100" s="22"/>
      <c r="D100" s="22"/>
      <c r="E100" s="22"/>
    </row>
    <row r="101">
      <c r="A101" s="23" t="s">
        <v>68</v>
      </c>
      <c r="B101" s="23" t="s">
        <v>69</v>
      </c>
      <c r="C101" s="23" t="s">
        <v>74</v>
      </c>
      <c r="D101" s="23" t="s">
        <v>74</v>
      </c>
      <c r="E101" s="23" t="s">
        <v>9</v>
      </c>
    </row>
    <row r="102">
      <c r="A102" s="19" t="s">
        <v>92</v>
      </c>
      <c r="B102" s="19">
        <v>6</v>
      </c>
      <c r="C102" s="19" t="s">
        <v>94</v>
      </c>
      <c r="D102" s="19" t="s">
        <v>94</v>
      </c>
      <c r="E102" s="19">
        <v>6</v>
      </c>
    </row>
    <row r="104">
      <c r="A104" s="24" t="s">
        <v>76</v>
      </c>
      <c r="B104" s="24" t="s">
        <v>76</v>
      </c>
      <c r="C104" s="24" t="s">
        <v>76</v>
      </c>
      <c r="D104" s="24" t="s">
        <v>76</v>
      </c>
      <c r="E104" s="24" t="s">
        <v>76</v>
      </c>
    </row>
    <row r="105">
      <c r="A105" s="23" t="s">
        <v>77</v>
      </c>
      <c r="B105" s="23" t="s">
        <v>77</v>
      </c>
      <c r="C105" s="23" t="s">
        <v>77</v>
      </c>
      <c r="D105" s="23" t="s">
        <v>78</v>
      </c>
      <c r="E105" s="23"/>
    </row>
    <row r="106">
      <c r="A106" s="19"/>
      <c r="B106" s="19"/>
      <c r="C106" s="19"/>
      <c r="D106" s="19" t="s">
        <v>79</v>
      </c>
      <c r="E106" s="19" t="s">
        <v>80</v>
      </c>
    </row>
    <row r="108">
      <c r="A108" s="24" t="s">
        <v>81</v>
      </c>
      <c r="B108" s="24" t="s">
        <v>81</v>
      </c>
      <c r="C108" s="24" t="s">
        <v>81</v>
      </c>
      <c r="D108" s="24" t="s">
        <v>81</v>
      </c>
      <c r="E108" s="24" t="s">
        <v>81</v>
      </c>
    </row>
    <row r="109">
      <c r="A109" s="23" t="s">
        <v>82</v>
      </c>
      <c r="B109" s="23"/>
      <c r="C109" s="23"/>
      <c r="D109" s="23" t="s">
        <v>68</v>
      </c>
      <c r="E109" s="23"/>
    </row>
    <row r="110">
      <c r="A110" s="19" t="s">
        <v>120</v>
      </c>
      <c r="B110" s="19" t="s">
        <v>120</v>
      </c>
      <c r="C110" s="19" t="s">
        <v>120</v>
      </c>
      <c r="D110" s="19" t="s">
        <v>116</v>
      </c>
      <c r="E110" s="19" t="s">
        <v>80</v>
      </c>
    </row>
    <row r="112">
      <c r="A112" s="20" t="s">
        <v>114</v>
      </c>
      <c r="B112" s="20" t="s">
        <v>114</v>
      </c>
      <c r="C112" s="20" t="s">
        <v>114</v>
      </c>
      <c r="D112" s="20" t="s">
        <v>114</v>
      </c>
      <c r="E112" s="20" t="s">
        <v>114</v>
      </c>
    </row>
    <row r="113">
      <c r="A113" s="22"/>
      <c r="B113" s="22"/>
      <c r="C113" s="22"/>
      <c r="D113" s="22"/>
      <c r="E113" s="22"/>
    </row>
    <row r="114">
      <c r="A114" s="23" t="s">
        <v>68</v>
      </c>
      <c r="B114" s="23" t="s">
        <v>69</v>
      </c>
      <c r="C114" s="23" t="s">
        <v>74</v>
      </c>
      <c r="D114" s="23" t="s">
        <v>74</v>
      </c>
      <c r="E114" s="23" t="s">
        <v>9</v>
      </c>
    </row>
    <row r="115">
      <c r="A115" s="19" t="s">
        <v>92</v>
      </c>
      <c r="B115" s="19">
        <v>2</v>
      </c>
      <c r="C115" s="19" t="s">
        <v>94</v>
      </c>
      <c r="D115" s="19" t="s">
        <v>94</v>
      </c>
      <c r="E115" s="19">
        <v>2</v>
      </c>
    </row>
    <row r="117">
      <c r="A117" s="24" t="s">
        <v>81</v>
      </c>
      <c r="B117" s="24" t="s">
        <v>81</v>
      </c>
      <c r="C117" s="24" t="s">
        <v>81</v>
      </c>
      <c r="D117" s="24" t="s">
        <v>81</v>
      </c>
      <c r="E117" s="24" t="s">
        <v>81</v>
      </c>
    </row>
    <row r="118">
      <c r="A118" s="23" t="s">
        <v>82</v>
      </c>
      <c r="B118" s="23"/>
      <c r="C118" s="23"/>
      <c r="D118" s="23" t="s">
        <v>68</v>
      </c>
      <c r="E118" s="23"/>
    </row>
    <row r="119">
      <c r="A119" s="19" t="s">
        <v>121</v>
      </c>
      <c r="B119" s="19" t="s">
        <v>121</v>
      </c>
      <c r="C119" s="19" t="s">
        <v>121</v>
      </c>
      <c r="D119" s="19" t="s">
        <v>116</v>
      </c>
      <c r="E119" s="19" t="s">
        <v>80</v>
      </c>
    </row>
    <row r="121">
      <c r="A121" s="20" t="s">
        <v>93</v>
      </c>
      <c r="B121" s="20" t="s">
        <v>93</v>
      </c>
      <c r="C121" s="20" t="s">
        <v>93</v>
      </c>
      <c r="D121" s="20" t="s">
        <v>93</v>
      </c>
      <c r="E121" s="20" t="s">
        <v>93</v>
      </c>
    </row>
    <row r="122">
      <c r="A122" s="22"/>
      <c r="B122" s="22"/>
      <c r="C122" s="22"/>
      <c r="D122" s="22"/>
      <c r="E122" s="22"/>
    </row>
    <row r="123">
      <c r="A123" s="23" t="s">
        <v>68</v>
      </c>
      <c r="B123" s="23" t="s">
        <v>69</v>
      </c>
      <c r="C123" s="23" t="s">
        <v>74</v>
      </c>
      <c r="D123" s="23" t="s">
        <v>74</v>
      </c>
      <c r="E123" s="23" t="s">
        <v>9</v>
      </c>
    </row>
    <row r="124">
      <c r="A124" s="19" t="s">
        <v>92</v>
      </c>
      <c r="B124" s="19">
        <v>15</v>
      </c>
      <c r="C124" s="19" t="s">
        <v>94</v>
      </c>
      <c r="D124" s="19" t="s">
        <v>94</v>
      </c>
      <c r="E124" s="19">
        <v>15</v>
      </c>
    </row>
    <row r="126">
      <c r="A126" s="24" t="s">
        <v>76</v>
      </c>
      <c r="B126" s="24" t="s">
        <v>76</v>
      </c>
      <c r="C126" s="24" t="s">
        <v>76</v>
      </c>
      <c r="D126" s="24" t="s">
        <v>76</v>
      </c>
      <c r="E126" s="24" t="s">
        <v>76</v>
      </c>
    </row>
    <row r="127">
      <c r="A127" s="23" t="s">
        <v>77</v>
      </c>
      <c r="B127" s="23" t="s">
        <v>77</v>
      </c>
      <c r="C127" s="23" t="s">
        <v>77</v>
      </c>
      <c r="D127" s="23" t="s">
        <v>78</v>
      </c>
      <c r="E127" s="23"/>
    </row>
    <row r="128">
      <c r="A128" s="19"/>
      <c r="B128" s="19"/>
      <c r="C128" s="19"/>
      <c r="D128" s="19" t="s">
        <v>79</v>
      </c>
      <c r="E128" s="19" t="s">
        <v>80</v>
      </c>
    </row>
    <row r="130">
      <c r="A130" s="24" t="s">
        <v>81</v>
      </c>
      <c r="B130" s="24" t="s">
        <v>81</v>
      </c>
      <c r="C130" s="24" t="s">
        <v>81</v>
      </c>
      <c r="D130" s="24" t="s">
        <v>81</v>
      </c>
      <c r="E130" s="24" t="s">
        <v>81</v>
      </c>
    </row>
    <row r="131">
      <c r="A131" s="23" t="s">
        <v>82</v>
      </c>
      <c r="B131" s="23"/>
      <c r="C131" s="23"/>
      <c r="D131" s="23" t="s">
        <v>68</v>
      </c>
      <c r="E131" s="23"/>
    </row>
    <row r="132">
      <c r="A132" s="19" t="s">
        <v>123</v>
      </c>
      <c r="B132" s="19" t="s">
        <v>123</v>
      </c>
      <c r="C132" s="19" t="s">
        <v>123</v>
      </c>
      <c r="D132" s="19" t="s">
        <v>98</v>
      </c>
      <c r="E132" s="19" t="s">
        <v>80</v>
      </c>
    </row>
  </sheetData>
  <mergeCells>
    <mergeCell ref="A5:E5"/>
    <mergeCell ref="A6:E6"/>
    <mergeCell ref="A21:E21"/>
    <mergeCell ref="A22:E22"/>
    <mergeCell ref="C23:D23"/>
    <mergeCell ref="C24:D24"/>
    <mergeCell ref="A26:E26"/>
    <mergeCell ref="A27:C27"/>
    <mergeCell ref="A30:E30"/>
    <mergeCell ref="A31"/>
    <mergeCell ref="A32:C32"/>
    <mergeCell ref="A34:E34"/>
    <mergeCell ref="A35:E35"/>
    <mergeCell ref="C36:D36"/>
    <mergeCell ref="C37:D37"/>
    <mergeCell ref="A39:E39"/>
    <mergeCell ref="A40:C40"/>
    <mergeCell ref="A43:E43"/>
    <mergeCell ref="A44"/>
    <mergeCell ref="A45:C45"/>
    <mergeCell ref="A47:E47"/>
    <mergeCell ref="A48:E48"/>
    <mergeCell ref="C49:D49"/>
    <mergeCell ref="C50:D50"/>
    <mergeCell ref="A52:E52"/>
    <mergeCell ref="A53:C53"/>
    <mergeCell ref="A56:E56"/>
    <mergeCell ref="A57"/>
    <mergeCell ref="A58:C58"/>
    <mergeCell ref="A60:E60"/>
    <mergeCell ref="A61:E61"/>
    <mergeCell ref="C62:D62"/>
    <mergeCell ref="C63:D63"/>
    <mergeCell ref="A65:E65"/>
    <mergeCell ref="A66:C66"/>
    <mergeCell ref="A69:E69"/>
    <mergeCell ref="A70"/>
    <mergeCell ref="A71:C71"/>
    <mergeCell ref="A73:E73"/>
    <mergeCell ref="A74:E74"/>
    <mergeCell ref="C75:D75"/>
    <mergeCell ref="C76:D76"/>
    <mergeCell ref="A78:E78"/>
    <mergeCell ref="A79:C79"/>
    <mergeCell ref="A82:E82"/>
    <mergeCell ref="A83"/>
    <mergeCell ref="A84:C84"/>
    <mergeCell ref="A86:E86"/>
    <mergeCell ref="A87:E87"/>
    <mergeCell ref="C88:D88"/>
    <mergeCell ref="C89:D89"/>
    <mergeCell ref="A91:E91"/>
    <mergeCell ref="A92:C92"/>
    <mergeCell ref="A95:E95"/>
    <mergeCell ref="A96"/>
    <mergeCell ref="A97:C97"/>
    <mergeCell ref="A99:E99"/>
    <mergeCell ref="A100:E100"/>
    <mergeCell ref="C101:D101"/>
    <mergeCell ref="C102:D102"/>
    <mergeCell ref="A104:E104"/>
    <mergeCell ref="A105:C105"/>
    <mergeCell ref="A108:E108"/>
    <mergeCell ref="A109"/>
    <mergeCell ref="A110:C110"/>
    <mergeCell ref="A112:E112"/>
    <mergeCell ref="A113:E113"/>
    <mergeCell ref="C114:D114"/>
    <mergeCell ref="C115:D115"/>
    <mergeCell ref="A117:E117"/>
    <mergeCell ref="A118"/>
    <mergeCell ref="A119:C119"/>
    <mergeCell ref="A121:E121"/>
    <mergeCell ref="A122:E122"/>
    <mergeCell ref="C123:D123"/>
    <mergeCell ref="C124:D124"/>
    <mergeCell ref="A126:E126"/>
    <mergeCell ref="A127:C127"/>
    <mergeCell ref="A130:E130"/>
    <mergeCell ref="A131"/>
    <mergeCell ref="A132:C132"/>
  </mergeCells>
  <hyperlinks>
    <hyperlink ref="A2" r:id="rId2"/>
    <hyperlink ref="F2" r:id="rId3"/>
    <hyperlink ref="E18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51</v>
      </c>
      <c r="B2" s="12" t="s">
        <v>52</v>
      </c>
      <c r="C2" s="12" t="s">
        <v>14</v>
      </c>
      <c r="D2" s="12" t="s">
        <v>53</v>
      </c>
      <c r="E2" s="12" t="s">
        <v>21</v>
      </c>
      <c r="F2" s="12" t="s">
        <v>125</v>
      </c>
      <c r="G2" s="12">
        <v>76.12</v>
      </c>
      <c r="H2" s="12">
        <v>91.229820000000018</v>
      </c>
      <c r="I2" s="12">
        <v>3466.7331600000007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38</v>
      </c>
      <c r="D8" s="19" t="s">
        <v>93</v>
      </c>
      <c r="E8" s="19">
        <v>38</v>
      </c>
    </row>
    <row r="9">
      <c r="A9" s="19" t="s">
        <v>72</v>
      </c>
      <c r="B9" s="19" t="s">
        <v>72</v>
      </c>
      <c r="C9" s="19">
        <f>SUBTOTAL(109,Criteria_Summary12.2.10[Elementos])</f>
      </c>
      <c r="D9" s="19" t="s">
        <v>72</v>
      </c>
      <c r="E9" s="19">
        <f>SUBTOTAL(109,Criteria_Summary12.2.10[Total])</f>
      </c>
    </row>
    <row r="10">
      <c r="A10" s="20" t="s">
        <v>73</v>
      </c>
      <c r="B10" s="20">
        <v>0</v>
      </c>
      <c r="C10" s="21"/>
      <c r="D10" s="21"/>
      <c r="E10" s="20">
        <v>38</v>
      </c>
    </row>
    <row r="13">
      <c r="A13" s="20" t="s">
        <v>93</v>
      </c>
      <c r="B13" s="20" t="s">
        <v>93</v>
      </c>
      <c r="C13" s="20" t="s">
        <v>93</v>
      </c>
      <c r="D13" s="20" t="s">
        <v>93</v>
      </c>
      <c r="E13" s="20" t="s">
        <v>93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38</v>
      </c>
      <c r="C16" s="19" t="s">
        <v>94</v>
      </c>
      <c r="D16" s="19" t="s">
        <v>94</v>
      </c>
      <c r="E16" s="19">
        <v>38</v>
      </c>
    </row>
    <row r="18">
      <c r="A18" s="24" t="s">
        <v>76</v>
      </c>
      <c r="B18" s="24" t="s">
        <v>76</v>
      </c>
      <c r="C18" s="24" t="s">
        <v>76</v>
      </c>
      <c r="D18" s="24" t="s">
        <v>76</v>
      </c>
      <c r="E18" s="24" t="s">
        <v>76</v>
      </c>
    </row>
    <row r="19">
      <c r="A19" s="23" t="s">
        <v>77</v>
      </c>
      <c r="B19" s="23" t="s">
        <v>77</v>
      </c>
      <c r="C19" s="23" t="s">
        <v>77</v>
      </c>
      <c r="D19" s="23" t="s">
        <v>78</v>
      </c>
      <c r="E19" s="23"/>
    </row>
    <row r="20">
      <c r="A20" s="19"/>
      <c r="B20" s="19"/>
      <c r="C20" s="19"/>
      <c r="D20" s="19" t="s">
        <v>79</v>
      </c>
      <c r="E20" s="19" t="s">
        <v>80</v>
      </c>
    </row>
    <row r="22">
      <c r="A22" s="24" t="s">
        <v>81</v>
      </c>
      <c r="B22" s="24" t="s">
        <v>81</v>
      </c>
      <c r="C22" s="24" t="s">
        <v>81</v>
      </c>
      <c r="D22" s="24" t="s">
        <v>81</v>
      </c>
      <c r="E22" s="24" t="s">
        <v>81</v>
      </c>
    </row>
    <row r="23">
      <c r="A23" s="23" t="s">
        <v>82</v>
      </c>
      <c r="B23" s="23"/>
      <c r="C23" s="23"/>
      <c r="D23" s="23" t="s">
        <v>68</v>
      </c>
      <c r="E23" s="23"/>
    </row>
    <row r="24">
      <c r="A24" s="19" t="s">
        <v>83</v>
      </c>
      <c r="B24" s="19" t="s">
        <v>83</v>
      </c>
      <c r="C24" s="19" t="s">
        <v>83</v>
      </c>
      <c r="D24" s="19" t="s">
        <v>84</v>
      </c>
      <c r="E24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55</v>
      </c>
      <c r="B2" s="14" t="s">
        <v>56</v>
      </c>
      <c r="C2" s="14" t="s">
        <v>14</v>
      </c>
      <c r="D2" s="14" t="s">
        <v>57</v>
      </c>
      <c r="E2" s="14" t="s">
        <v>21</v>
      </c>
      <c r="F2" s="14" t="s">
        <v>103</v>
      </c>
      <c r="G2" s="14">
        <v>54.69</v>
      </c>
      <c r="H2" s="14">
        <v>65.54596500000001</v>
      </c>
      <c r="I2" s="14">
        <v>327.72982500000006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5</v>
      </c>
      <c r="D8" s="19" t="s">
        <v>93</v>
      </c>
      <c r="E8" s="19">
        <v>5</v>
      </c>
    </row>
    <row r="9">
      <c r="A9" s="19" t="s">
        <v>72</v>
      </c>
      <c r="B9" s="19" t="s">
        <v>72</v>
      </c>
      <c r="C9" s="19">
        <f>SUBTOTAL(109,Criteria_Summary12.2.11[Elementos])</f>
      </c>
      <c r="D9" s="19" t="s">
        <v>72</v>
      </c>
      <c r="E9" s="19">
        <f>SUBTOTAL(109,Criteria_Summary12.2.11[Total])</f>
      </c>
    </row>
    <row r="10">
      <c r="A10" s="20" t="s">
        <v>73</v>
      </c>
      <c r="B10" s="20">
        <v>0</v>
      </c>
      <c r="C10" s="21"/>
      <c r="D10" s="21"/>
      <c r="E10" s="20">
        <v>5</v>
      </c>
    </row>
    <row r="13">
      <c r="A13" s="20" t="s">
        <v>93</v>
      </c>
      <c r="B13" s="20" t="s">
        <v>93</v>
      </c>
      <c r="C13" s="20" t="s">
        <v>93</v>
      </c>
      <c r="D13" s="20" t="s">
        <v>93</v>
      </c>
      <c r="E13" s="20" t="s">
        <v>93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5</v>
      </c>
      <c r="C16" s="19" t="s">
        <v>94</v>
      </c>
      <c r="D16" s="19" t="s">
        <v>94</v>
      </c>
      <c r="E16" s="19">
        <v>5</v>
      </c>
    </row>
    <row r="18">
      <c r="A18" s="24" t="s">
        <v>76</v>
      </c>
      <c r="B18" s="24" t="s">
        <v>76</v>
      </c>
      <c r="C18" s="24" t="s">
        <v>76</v>
      </c>
      <c r="D18" s="24" t="s">
        <v>76</v>
      </c>
      <c r="E18" s="24" t="s">
        <v>76</v>
      </c>
    </row>
    <row r="19">
      <c r="A19" s="23" t="s">
        <v>77</v>
      </c>
      <c r="B19" s="23" t="s">
        <v>77</v>
      </c>
      <c r="C19" s="23" t="s">
        <v>77</v>
      </c>
      <c r="D19" s="23" t="s">
        <v>78</v>
      </c>
      <c r="E19" s="23"/>
    </row>
    <row r="20">
      <c r="A20" s="19"/>
      <c r="B20" s="19"/>
      <c r="C20" s="19"/>
      <c r="D20" s="19" t="s">
        <v>79</v>
      </c>
      <c r="E20" s="19" t="s">
        <v>80</v>
      </c>
    </row>
    <row r="22">
      <c r="A22" s="24" t="s">
        <v>81</v>
      </c>
      <c r="B22" s="24" t="s">
        <v>81</v>
      </c>
      <c r="C22" s="24" t="s">
        <v>81</v>
      </c>
      <c r="D22" s="24" t="s">
        <v>81</v>
      </c>
      <c r="E22" s="24" t="s">
        <v>81</v>
      </c>
    </row>
    <row r="23">
      <c r="A23" s="23" t="s">
        <v>82</v>
      </c>
      <c r="B23" s="23"/>
      <c r="C23" s="23"/>
      <c r="D23" s="23" t="s">
        <v>68</v>
      </c>
      <c r="E23" s="23"/>
    </row>
    <row r="24">
      <c r="A24" s="19" t="s">
        <v>117</v>
      </c>
      <c r="B24" s="19" t="s">
        <v>117</v>
      </c>
      <c r="C24" s="19" t="s">
        <v>117</v>
      </c>
      <c r="D24" s="19" t="s">
        <v>116</v>
      </c>
      <c r="E24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FCF8E3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58</v>
      </c>
      <c r="B2" s="14" t="s">
        <v>59</v>
      </c>
      <c r="C2" s="14" t="s">
        <v>14</v>
      </c>
      <c r="D2" s="14" t="s">
        <v>60</v>
      </c>
      <c r="E2" s="14" t="s">
        <v>16</v>
      </c>
      <c r="F2" s="14" t="s">
        <v>61</v>
      </c>
      <c r="G2" s="14">
        <v>116.53</v>
      </c>
      <c r="H2" s="14">
        <v>139.66120500000002</v>
      </c>
      <c r="I2" s="14">
        <v>35159.708358750009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71</v>
      </c>
      <c r="C8" s="19">
        <v>116</v>
      </c>
      <c r="D8" s="19" t="s">
        <v>114</v>
      </c>
      <c r="E8" s="19">
        <v>251.74985109310742</v>
      </c>
    </row>
    <row r="9">
      <c r="A9" s="19" t="s">
        <v>72</v>
      </c>
      <c r="B9" s="19" t="s">
        <v>72</v>
      </c>
      <c r="C9" s="19">
        <f>SUBTOTAL(109,Criteria_Summary12.2.12[Elementos])</f>
      </c>
      <c r="D9" s="19" t="s">
        <v>72</v>
      </c>
      <c r="E9" s="19">
        <f>SUBTOTAL(109,Criteria_Summary12.2.12[Total])</f>
      </c>
    </row>
    <row r="10">
      <c r="A10" s="20" t="s">
        <v>73</v>
      </c>
      <c r="B10" s="20">
        <v>0</v>
      </c>
      <c r="C10" s="21"/>
      <c r="D10" s="21"/>
      <c r="E10" s="20">
        <v>251.75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71</v>
      </c>
      <c r="B16" s="19">
        <v>116</v>
      </c>
      <c r="C16" s="19" t="s">
        <v>75</v>
      </c>
      <c r="D16" s="19" t="s">
        <v>75</v>
      </c>
      <c r="E16" s="19">
        <v>251.74985109310742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62</v>
      </c>
      <c r="B2" s="12" t="s">
        <v>63</v>
      </c>
      <c r="C2" s="12" t="s">
        <v>14</v>
      </c>
      <c r="D2" s="12" t="s">
        <v>64</v>
      </c>
      <c r="E2" s="12" t="s">
        <v>65</v>
      </c>
      <c r="F2" s="12" t="s">
        <v>66</v>
      </c>
      <c r="G2" s="12">
        <v>2453.29</v>
      </c>
      <c r="H2" s="12">
        <v>2940.268065</v>
      </c>
      <c r="I2" s="12">
        <v>1499.5367131500002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71</v>
      </c>
      <c r="C8" s="19">
        <v>52</v>
      </c>
      <c r="D8" s="19" t="s">
        <v>114</v>
      </c>
      <c r="E8" s="19">
        <v>0.51149999334041418</v>
      </c>
    </row>
    <row r="9">
      <c r="A9" s="19" t="s">
        <v>72</v>
      </c>
      <c r="B9" s="19" t="s">
        <v>72</v>
      </c>
      <c r="C9" s="19">
        <f>SUBTOTAL(109,Criteria_Summary12.2.13[Elementos])</f>
      </c>
      <c r="D9" s="19" t="s">
        <v>72</v>
      </c>
      <c r="E9" s="19">
        <f>SUBTOTAL(109,Criteria_Summary12.2.13[Total])</f>
      </c>
    </row>
    <row r="10">
      <c r="A10" s="20" t="s">
        <v>73</v>
      </c>
      <c r="B10" s="20">
        <v>0</v>
      </c>
      <c r="C10" s="21"/>
      <c r="D10" s="21"/>
      <c r="E10" s="20">
        <v>0.51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71</v>
      </c>
      <c r="B16" s="19">
        <v>52</v>
      </c>
      <c r="C16" s="19" t="s">
        <v>126</v>
      </c>
      <c r="D16" s="19" t="s">
        <v>126</v>
      </c>
      <c r="E16" s="19">
        <v>0.51149999334041418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E7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20" t="s">
        <v>79</v>
      </c>
      <c r="B4" s="20" t="s">
        <v>79</v>
      </c>
      <c r="C4" s="20" t="s">
        <v>79</v>
      </c>
      <c r="D4" s="20" t="s">
        <v>79</v>
      </c>
      <c r="E4" s="20" t="s">
        <v>79</v>
      </c>
    </row>
    <row r="5">
      <c r="A5" s="25" t="s">
        <v>75</v>
      </c>
      <c r="B5" s="25" t="s">
        <v>75</v>
      </c>
      <c r="C5" s="25" t="s">
        <v>75</v>
      </c>
      <c r="D5" s="25" t="s">
        <v>75</v>
      </c>
      <c r="E5" s="25" t="s">
        <v>75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84</v>
      </c>
      <c r="D7" s="19" t="s">
        <v>133</v>
      </c>
      <c r="E7" s="19">
        <v>1.1385000049434126</v>
      </c>
    </row>
    <row r="8">
      <c r="A8" s="19" t="s">
        <v>132</v>
      </c>
      <c r="B8" s="19" t="s">
        <v>79</v>
      </c>
      <c r="C8" s="19" t="s">
        <v>84</v>
      </c>
      <c r="D8" s="19" t="s">
        <v>134</v>
      </c>
      <c r="E8" s="19">
        <v>1.1385000049434126</v>
      </c>
    </row>
    <row r="9">
      <c r="A9" s="19" t="s">
        <v>132</v>
      </c>
      <c r="B9" s="19" t="s">
        <v>79</v>
      </c>
      <c r="C9" s="19" t="s">
        <v>84</v>
      </c>
      <c r="D9" s="19" t="s">
        <v>135</v>
      </c>
      <c r="E9" s="19">
        <v>1.1385000049434126</v>
      </c>
    </row>
    <row r="10">
      <c r="A10" s="19" t="s">
        <v>132</v>
      </c>
      <c r="B10" s="19" t="s">
        <v>79</v>
      </c>
      <c r="C10" s="19" t="s">
        <v>84</v>
      </c>
      <c r="D10" s="19" t="s">
        <v>136</v>
      </c>
      <c r="E10" s="19">
        <v>1.1385000049434126</v>
      </c>
    </row>
    <row r="11">
      <c r="A11" s="19" t="s">
        <v>132</v>
      </c>
      <c r="B11" s="19" t="s">
        <v>79</v>
      </c>
      <c r="C11" s="19" t="s">
        <v>84</v>
      </c>
      <c r="D11" s="19" t="s">
        <v>137</v>
      </c>
      <c r="E11" s="19">
        <v>1.1385000049434126</v>
      </c>
    </row>
    <row r="12">
      <c r="A12" s="19" t="s">
        <v>132</v>
      </c>
      <c r="B12" s="19" t="s">
        <v>79</v>
      </c>
      <c r="C12" s="19" t="s">
        <v>84</v>
      </c>
      <c r="D12" s="19" t="s">
        <v>138</v>
      </c>
      <c r="E12" s="19">
        <v>1.1385000049434126</v>
      </c>
    </row>
    <row r="13">
      <c r="A13" s="19" t="s">
        <v>132</v>
      </c>
      <c r="B13" s="19" t="s">
        <v>79</v>
      </c>
      <c r="C13" s="19" t="s">
        <v>84</v>
      </c>
      <c r="D13" s="19" t="s">
        <v>139</v>
      </c>
      <c r="E13" s="19">
        <v>1.1385000049434126</v>
      </c>
    </row>
    <row r="14">
      <c r="A14" s="19" t="s">
        <v>132</v>
      </c>
      <c r="B14" s="19" t="s">
        <v>79</v>
      </c>
      <c r="C14" s="19" t="s">
        <v>84</v>
      </c>
      <c r="D14" s="19" t="s">
        <v>140</v>
      </c>
      <c r="E14" s="19">
        <v>1.1385000049434126</v>
      </c>
    </row>
    <row r="15">
      <c r="A15" s="19" t="s">
        <v>132</v>
      </c>
      <c r="B15" s="19" t="s">
        <v>79</v>
      </c>
      <c r="C15" s="19" t="s">
        <v>84</v>
      </c>
      <c r="D15" s="19" t="s">
        <v>141</v>
      </c>
      <c r="E15" s="19">
        <v>1.1385000049434126</v>
      </c>
    </row>
    <row r="16">
      <c r="A16" s="19" t="s">
        <v>132</v>
      </c>
      <c r="B16" s="19" t="s">
        <v>79</v>
      </c>
      <c r="C16" s="19" t="s">
        <v>84</v>
      </c>
      <c r="D16" s="19" t="s">
        <v>142</v>
      </c>
      <c r="E16" s="19">
        <v>1.1385000049434126</v>
      </c>
    </row>
    <row r="17">
      <c r="A17" s="19" t="s">
        <v>132</v>
      </c>
      <c r="B17" s="19" t="s">
        <v>79</v>
      </c>
      <c r="C17" s="19" t="s">
        <v>84</v>
      </c>
      <c r="D17" s="19" t="s">
        <v>143</v>
      </c>
      <c r="E17" s="19">
        <v>1.1385000049434126</v>
      </c>
    </row>
    <row r="18">
      <c r="A18" s="19" t="s">
        <v>132</v>
      </c>
      <c r="B18" s="19" t="s">
        <v>79</v>
      </c>
      <c r="C18" s="19" t="s">
        <v>84</v>
      </c>
      <c r="D18" s="19" t="s">
        <v>144</v>
      </c>
      <c r="E18" s="19">
        <v>1.1385000049434126</v>
      </c>
    </row>
    <row r="19">
      <c r="A19" s="19" t="s">
        <v>132</v>
      </c>
      <c r="B19" s="19" t="s">
        <v>79</v>
      </c>
      <c r="C19" s="19" t="s">
        <v>84</v>
      </c>
      <c r="D19" s="19" t="s">
        <v>145</v>
      </c>
      <c r="E19" s="19">
        <v>1.1385000049434126</v>
      </c>
    </row>
    <row r="20">
      <c r="A20" s="19" t="s">
        <v>132</v>
      </c>
      <c r="B20" s="19" t="s">
        <v>79</v>
      </c>
      <c r="C20" s="19" t="s">
        <v>84</v>
      </c>
      <c r="D20" s="19" t="s">
        <v>146</v>
      </c>
      <c r="E20" s="19">
        <v>1.1385000049434126</v>
      </c>
    </row>
    <row r="21">
      <c r="A21" s="19" t="s">
        <v>132</v>
      </c>
      <c r="B21" s="19" t="s">
        <v>79</v>
      </c>
      <c r="C21" s="19" t="s">
        <v>84</v>
      </c>
      <c r="D21" s="19" t="s">
        <v>147</v>
      </c>
      <c r="E21" s="19">
        <v>1.1385000049434126</v>
      </c>
    </row>
    <row r="22">
      <c r="A22" s="19" t="s">
        <v>132</v>
      </c>
      <c r="B22" s="19" t="s">
        <v>79</v>
      </c>
      <c r="C22" s="19" t="s">
        <v>84</v>
      </c>
      <c r="D22" s="19" t="s">
        <v>148</v>
      </c>
      <c r="E22" s="19">
        <v>1.1385000049434126</v>
      </c>
    </row>
    <row r="23">
      <c r="A23" s="19" t="s">
        <v>132</v>
      </c>
      <c r="B23" s="19" t="s">
        <v>79</v>
      </c>
      <c r="C23" s="19" t="s">
        <v>84</v>
      </c>
      <c r="D23" s="19" t="s">
        <v>149</v>
      </c>
      <c r="E23" s="19">
        <v>1.1385000049434126</v>
      </c>
    </row>
    <row r="24">
      <c r="A24" s="19" t="s">
        <v>132</v>
      </c>
      <c r="B24" s="19" t="s">
        <v>79</v>
      </c>
      <c r="C24" s="19" t="s">
        <v>84</v>
      </c>
      <c r="D24" s="19" t="s">
        <v>150</v>
      </c>
      <c r="E24" s="19">
        <v>1.1385000049434126</v>
      </c>
    </row>
    <row r="25">
      <c r="A25" s="19" t="s">
        <v>132</v>
      </c>
      <c r="B25" s="19" t="s">
        <v>79</v>
      </c>
      <c r="C25" s="19" t="s">
        <v>84</v>
      </c>
      <c r="D25" s="19" t="s">
        <v>151</v>
      </c>
      <c r="E25" s="19">
        <v>1.1385000049434126</v>
      </c>
    </row>
    <row r="26">
      <c r="A26" s="19" t="s">
        <v>132</v>
      </c>
      <c r="B26" s="19" t="s">
        <v>79</v>
      </c>
      <c r="C26" s="19" t="s">
        <v>84</v>
      </c>
      <c r="D26" s="19" t="s">
        <v>152</v>
      </c>
      <c r="E26" s="19">
        <v>1.1385000049434126</v>
      </c>
    </row>
    <row r="27">
      <c r="A27" s="19" t="s">
        <v>132</v>
      </c>
      <c r="B27" s="19" t="s">
        <v>79</v>
      </c>
      <c r="C27" s="19" t="s">
        <v>84</v>
      </c>
      <c r="D27" s="19" t="s">
        <v>153</v>
      </c>
      <c r="E27" s="19">
        <v>1.1385000049434126</v>
      </c>
    </row>
    <row r="28">
      <c r="A28" s="19" t="s">
        <v>132</v>
      </c>
      <c r="B28" s="19" t="s">
        <v>79</v>
      </c>
      <c r="C28" s="19" t="s">
        <v>84</v>
      </c>
      <c r="D28" s="19" t="s">
        <v>154</v>
      </c>
      <c r="E28" s="19">
        <v>1.1385000049434126</v>
      </c>
    </row>
    <row r="29">
      <c r="A29" s="19" t="s">
        <v>132</v>
      </c>
      <c r="B29" s="19" t="s">
        <v>79</v>
      </c>
      <c r="C29" s="19" t="s">
        <v>84</v>
      </c>
      <c r="D29" s="19" t="s">
        <v>155</v>
      </c>
      <c r="E29" s="19">
        <v>1.1385000049434126</v>
      </c>
    </row>
    <row r="30">
      <c r="A30" s="19" t="s">
        <v>132</v>
      </c>
      <c r="B30" s="19" t="s">
        <v>79</v>
      </c>
      <c r="C30" s="19" t="s">
        <v>84</v>
      </c>
      <c r="D30" s="19" t="s">
        <v>156</v>
      </c>
      <c r="E30" s="19">
        <v>1.1385000049434126</v>
      </c>
    </row>
    <row r="31">
      <c r="A31" s="19" t="s">
        <v>132</v>
      </c>
      <c r="B31" s="19" t="s">
        <v>79</v>
      </c>
      <c r="C31" s="19" t="s">
        <v>84</v>
      </c>
      <c r="D31" s="19" t="s">
        <v>157</v>
      </c>
      <c r="E31" s="19">
        <v>1.1385000049434126</v>
      </c>
    </row>
    <row r="32">
      <c r="A32" s="19" t="s">
        <v>132</v>
      </c>
      <c r="B32" s="19" t="s">
        <v>79</v>
      </c>
      <c r="C32" s="19" t="s">
        <v>84</v>
      </c>
      <c r="D32" s="19" t="s">
        <v>158</v>
      </c>
      <c r="E32" s="19">
        <v>1.1385000049434126</v>
      </c>
    </row>
    <row r="33">
      <c r="A33" s="19" t="s">
        <v>132</v>
      </c>
      <c r="B33" s="19" t="s">
        <v>79</v>
      </c>
      <c r="C33" s="19" t="s">
        <v>84</v>
      </c>
      <c r="D33" s="19" t="s">
        <v>159</v>
      </c>
      <c r="E33" s="19">
        <v>1.1385000049434126</v>
      </c>
    </row>
    <row r="34">
      <c r="A34" s="19" t="s">
        <v>132</v>
      </c>
      <c r="B34" s="19" t="s">
        <v>79</v>
      </c>
      <c r="C34" s="19" t="s">
        <v>84</v>
      </c>
      <c r="D34" s="19" t="s">
        <v>160</v>
      </c>
      <c r="E34" s="19">
        <v>1.1385000049434126</v>
      </c>
    </row>
    <row r="35">
      <c r="A35" s="19" t="s">
        <v>132</v>
      </c>
      <c r="B35" s="19" t="s">
        <v>79</v>
      </c>
      <c r="C35" s="19" t="s">
        <v>84</v>
      </c>
      <c r="D35" s="19" t="s">
        <v>161</v>
      </c>
      <c r="E35" s="19">
        <v>1.1385000049434126</v>
      </c>
    </row>
    <row r="36">
      <c r="A36" s="19" t="s">
        <v>132</v>
      </c>
      <c r="B36" s="19" t="s">
        <v>79</v>
      </c>
      <c r="C36" s="19" t="s">
        <v>84</v>
      </c>
      <c r="D36" s="19" t="s">
        <v>162</v>
      </c>
      <c r="E36" s="19">
        <v>1.1385000049434126</v>
      </c>
    </row>
    <row r="37">
      <c r="A37" s="19" t="s">
        <v>132</v>
      </c>
      <c r="B37" s="19" t="s">
        <v>79</v>
      </c>
      <c r="C37" s="19" t="s">
        <v>84</v>
      </c>
      <c r="D37" s="19" t="s">
        <v>163</v>
      </c>
      <c r="E37" s="19">
        <v>1.1385000049434126</v>
      </c>
    </row>
    <row r="38">
      <c r="A38" s="19" t="s">
        <v>132</v>
      </c>
      <c r="B38" s="19" t="s">
        <v>79</v>
      </c>
      <c r="C38" s="19" t="s">
        <v>84</v>
      </c>
      <c r="D38" s="19" t="s">
        <v>164</v>
      </c>
      <c r="E38" s="19">
        <v>1.1385000049434126</v>
      </c>
    </row>
    <row r="39">
      <c r="A39" s="19" t="s">
        <v>132</v>
      </c>
      <c r="B39" s="19" t="s">
        <v>79</v>
      </c>
      <c r="C39" s="19" t="s">
        <v>84</v>
      </c>
      <c r="D39" s="19" t="s">
        <v>165</v>
      </c>
      <c r="E39" s="19">
        <v>1.1385000049434126</v>
      </c>
    </row>
    <row r="40">
      <c r="A40" s="19" t="s">
        <v>132</v>
      </c>
      <c r="B40" s="19" t="s">
        <v>79</v>
      </c>
      <c r="C40" s="19" t="s">
        <v>84</v>
      </c>
      <c r="D40" s="19" t="s">
        <v>166</v>
      </c>
      <c r="E40" s="19">
        <v>1.1385000049434126</v>
      </c>
    </row>
    <row r="41">
      <c r="A41" s="19" t="s">
        <v>132</v>
      </c>
      <c r="B41" s="19" t="s">
        <v>79</v>
      </c>
      <c r="C41" s="19" t="s">
        <v>84</v>
      </c>
      <c r="D41" s="19" t="s">
        <v>167</v>
      </c>
      <c r="E41" s="19">
        <v>1.1385000049434126</v>
      </c>
    </row>
    <row r="42">
      <c r="A42" s="19" t="s">
        <v>132</v>
      </c>
      <c r="B42" s="19" t="s">
        <v>79</v>
      </c>
      <c r="C42" s="19" t="s">
        <v>84</v>
      </c>
      <c r="D42" s="19" t="s">
        <v>168</v>
      </c>
      <c r="E42" s="19">
        <v>1.1385000049434126</v>
      </c>
    </row>
    <row r="43">
      <c r="A43" s="19" t="s">
        <v>132</v>
      </c>
      <c r="B43" s="19" t="s">
        <v>79</v>
      </c>
      <c r="C43" s="19" t="s">
        <v>84</v>
      </c>
      <c r="D43" s="19" t="s">
        <v>169</v>
      </c>
      <c r="E43" s="19">
        <v>1.1385000049434126</v>
      </c>
    </row>
    <row r="44">
      <c r="A44" s="19" t="s">
        <v>132</v>
      </c>
      <c r="B44" s="19" t="s">
        <v>79</v>
      </c>
      <c r="C44" s="19" t="s">
        <v>84</v>
      </c>
      <c r="D44" s="19" t="s">
        <v>170</v>
      </c>
      <c r="E44" s="19">
        <v>1.1385000049434126</v>
      </c>
    </row>
    <row r="45">
      <c r="A45" s="1" t="s">
        <v>72</v>
      </c>
      <c r="B45" s="1" t="s">
        <v>72</v>
      </c>
      <c r="C45" s="1">
        <f>SUBTOTAL(103,Elements12211[Elemento])</f>
      </c>
      <c r="D45" s="1" t="s">
        <v>72</v>
      </c>
      <c r="E45" s="1">
        <f>SUBTOTAL(109,Elements12211[Totais:])</f>
      </c>
    </row>
    <row r="48">
      <c r="A48" s="9" t="s">
        <v>15</v>
      </c>
      <c r="B48" s="9" t="s">
        <v>15</v>
      </c>
      <c r="C48" s="9" t="s">
        <v>15</v>
      </c>
      <c r="D48" s="9" t="s">
        <v>15</v>
      </c>
      <c r="E48" s="9" t="s">
        <v>15</v>
      </c>
    </row>
    <row r="49">
      <c r="A49" s="9" t="s">
        <v>15</v>
      </c>
      <c r="B49" s="9" t="s">
        <v>15</v>
      </c>
      <c r="C49" s="9" t="s">
        <v>15</v>
      </c>
      <c r="D49" s="9" t="s">
        <v>15</v>
      </c>
      <c r="E49" s="9" t="s">
        <v>15</v>
      </c>
    </row>
    <row r="51">
      <c r="A51" s="20" t="s">
        <v>79</v>
      </c>
      <c r="B51" s="20" t="s">
        <v>79</v>
      </c>
      <c r="C51" s="20" t="s">
        <v>79</v>
      </c>
      <c r="D51" s="20" t="s">
        <v>79</v>
      </c>
      <c r="E51" s="20" t="s">
        <v>79</v>
      </c>
    </row>
    <row r="52">
      <c r="A52" s="25" t="s">
        <v>75</v>
      </c>
      <c r="B52" s="25" t="s">
        <v>75</v>
      </c>
      <c r="C52" s="25" t="s">
        <v>75</v>
      </c>
      <c r="D52" s="25" t="s">
        <v>75</v>
      </c>
      <c r="E52" s="25" t="s">
        <v>75</v>
      </c>
    </row>
    <row r="53">
      <c r="A53" s="18" t="s">
        <v>127</v>
      </c>
      <c r="B53" s="18" t="s">
        <v>128</v>
      </c>
      <c r="C53" s="18" t="s">
        <v>129</v>
      </c>
      <c r="D53" s="18" t="s">
        <v>130</v>
      </c>
      <c r="E53" s="18" t="s">
        <v>131</v>
      </c>
    </row>
    <row r="54">
      <c r="A54" s="19" t="s">
        <v>132</v>
      </c>
      <c r="B54" s="19" t="s">
        <v>79</v>
      </c>
      <c r="C54" s="19" t="s">
        <v>86</v>
      </c>
      <c r="D54" s="19" t="s">
        <v>171</v>
      </c>
      <c r="E54" s="19">
        <v>1.8009000078195796</v>
      </c>
    </row>
    <row r="55">
      <c r="A55" s="1" t="s">
        <v>72</v>
      </c>
      <c r="B55" s="1" t="s">
        <v>72</v>
      </c>
      <c r="C55" s="1">
        <f>SUBTOTAL(103,Elements12212[Elemento])</f>
      </c>
      <c r="D55" s="1" t="s">
        <v>72</v>
      </c>
      <c r="E55" s="1">
        <f>SUBTOTAL(109,Elements12212[Totais:])</f>
      </c>
    </row>
    <row r="58">
      <c r="A58" s="9" t="s">
        <v>15</v>
      </c>
      <c r="B58" s="9" t="s">
        <v>15</v>
      </c>
      <c r="C58" s="9" t="s">
        <v>15</v>
      </c>
      <c r="D58" s="9" t="s">
        <v>15</v>
      </c>
      <c r="E58" s="9" t="s">
        <v>15</v>
      </c>
    </row>
    <row r="59">
      <c r="A59" s="9" t="s">
        <v>15</v>
      </c>
      <c r="B59" s="9" t="s">
        <v>15</v>
      </c>
      <c r="C59" s="9" t="s">
        <v>15</v>
      </c>
      <c r="D59" s="9" t="s">
        <v>15</v>
      </c>
      <c r="E59" s="9" t="s">
        <v>15</v>
      </c>
    </row>
    <row r="61">
      <c r="A61" s="20" t="s">
        <v>79</v>
      </c>
      <c r="B61" s="20" t="s">
        <v>79</v>
      </c>
      <c r="C61" s="20" t="s">
        <v>79</v>
      </c>
      <c r="D61" s="20" t="s">
        <v>79</v>
      </c>
      <c r="E61" s="20" t="s">
        <v>79</v>
      </c>
    </row>
    <row r="62">
      <c r="A62" s="25" t="s">
        <v>75</v>
      </c>
      <c r="B62" s="25" t="s">
        <v>75</v>
      </c>
      <c r="C62" s="25" t="s">
        <v>75</v>
      </c>
      <c r="D62" s="25" t="s">
        <v>75</v>
      </c>
      <c r="E62" s="25" t="s">
        <v>75</v>
      </c>
    </row>
    <row r="63">
      <c r="A63" s="18" t="s">
        <v>127</v>
      </c>
      <c r="B63" s="18" t="s">
        <v>128</v>
      </c>
      <c r="C63" s="18" t="s">
        <v>129</v>
      </c>
      <c r="D63" s="18" t="s">
        <v>130</v>
      </c>
      <c r="E63" s="18" t="s">
        <v>131</v>
      </c>
    </row>
    <row r="64">
      <c r="A64" s="19" t="s">
        <v>132</v>
      </c>
      <c r="B64" s="19" t="s">
        <v>172</v>
      </c>
      <c r="C64" s="19" t="s">
        <v>88</v>
      </c>
      <c r="D64" s="19" t="s">
        <v>173</v>
      </c>
      <c r="E64" s="19">
        <v>5.1220000222399289</v>
      </c>
    </row>
    <row r="65">
      <c r="A65" s="19" t="s">
        <v>132</v>
      </c>
      <c r="B65" s="19" t="s">
        <v>172</v>
      </c>
      <c r="C65" s="19" t="s">
        <v>88</v>
      </c>
      <c r="D65" s="19" t="s">
        <v>174</v>
      </c>
      <c r="E65" s="19">
        <v>5.1220000222399289</v>
      </c>
    </row>
    <row r="66">
      <c r="A66" s="1" t="s">
        <v>72</v>
      </c>
      <c r="B66" s="1" t="s">
        <v>72</v>
      </c>
      <c r="C66" s="1">
        <f>SUBTOTAL(103,Elements12213[Elemento])</f>
      </c>
      <c r="D66" s="1" t="s">
        <v>72</v>
      </c>
      <c r="E66" s="1">
        <f>SUBTOTAL(109,Elements12213[Totais:])</f>
      </c>
    </row>
    <row r="69">
      <c r="A69" s="9" t="s">
        <v>15</v>
      </c>
      <c r="B69" s="9" t="s">
        <v>15</v>
      </c>
      <c r="C69" s="9" t="s">
        <v>15</v>
      </c>
      <c r="D69" s="9" t="s">
        <v>15</v>
      </c>
      <c r="E69" s="9" t="s">
        <v>15</v>
      </c>
    </row>
    <row r="70">
      <c r="A70" s="9" t="s">
        <v>15</v>
      </c>
      <c r="B70" s="9" t="s">
        <v>15</v>
      </c>
      <c r="C70" s="9" t="s">
        <v>15</v>
      </c>
      <c r="D70" s="9" t="s">
        <v>15</v>
      </c>
      <c r="E70" s="9" t="s">
        <v>15</v>
      </c>
    </row>
    <row r="72">
      <c r="A72" s="20" t="s">
        <v>79</v>
      </c>
      <c r="B72" s="20" t="s">
        <v>79</v>
      </c>
      <c r="C72" s="20" t="s">
        <v>79</v>
      </c>
      <c r="D72" s="20" t="s">
        <v>79</v>
      </c>
      <c r="E72" s="20" t="s">
        <v>79</v>
      </c>
    </row>
    <row r="73">
      <c r="A73" s="25" t="s">
        <v>75</v>
      </c>
      <c r="B73" s="25" t="s">
        <v>75</v>
      </c>
      <c r="C73" s="25" t="s">
        <v>75</v>
      </c>
      <c r="D73" s="25" t="s">
        <v>75</v>
      </c>
      <c r="E73" s="25" t="s">
        <v>75</v>
      </c>
    </row>
    <row r="74">
      <c r="A74" s="18" t="s">
        <v>127</v>
      </c>
      <c r="B74" s="18" t="s">
        <v>128</v>
      </c>
      <c r="C74" s="18" t="s">
        <v>129</v>
      </c>
      <c r="D74" s="18" t="s">
        <v>130</v>
      </c>
      <c r="E74" s="18" t="s">
        <v>131</v>
      </c>
    </row>
    <row r="75">
      <c r="A75" s="19" t="s">
        <v>132</v>
      </c>
      <c r="B75" s="19" t="s">
        <v>175</v>
      </c>
      <c r="C75" s="19" t="s">
        <v>90</v>
      </c>
      <c r="D75" s="19" t="s">
        <v>176</v>
      </c>
      <c r="E75" s="19">
        <v>2.9739500129130092</v>
      </c>
    </row>
    <row r="76">
      <c r="A76" s="1" t="s">
        <v>72</v>
      </c>
      <c r="B76" s="1" t="s">
        <v>72</v>
      </c>
      <c r="C76" s="1">
        <f>SUBTOTAL(103,Elements12214[Elemento])</f>
      </c>
      <c r="D76" s="1" t="s">
        <v>72</v>
      </c>
      <c r="E76" s="1">
        <f>SUBTOTAL(109,Elements12214[Totais:])</f>
      </c>
    </row>
  </sheetData>
  <mergeCells>
    <mergeCell ref="A1:E2"/>
    <mergeCell ref="A4:E4"/>
    <mergeCell ref="A5:E5"/>
    <mergeCell ref="A48:E49"/>
    <mergeCell ref="A51:E51"/>
    <mergeCell ref="A52:E52"/>
    <mergeCell ref="A58:E59"/>
    <mergeCell ref="A61:E61"/>
    <mergeCell ref="A62:E62"/>
    <mergeCell ref="A69:E70"/>
    <mergeCell ref="A72:E72"/>
    <mergeCell ref="A73:E73"/>
  </mergeCells>
  <hyperlinks>
    <hyperlink ref="A1" r:id="rId5"/>
    <hyperlink ref="B1" r:id="rId6"/>
    <hyperlink ref="C1" r:id="rId7"/>
    <hyperlink ref="D1" r:id="rId8"/>
    <hyperlink ref="E1" r:id="rId9"/>
    <hyperlink ref="A2" r:id="rId10"/>
    <hyperlink ref="B2" r:id="rId11"/>
    <hyperlink ref="C2" r:id="rId12"/>
    <hyperlink ref="D2" r:id="rId13"/>
    <hyperlink ref="E2" r:id="rId14"/>
    <hyperlink ref="A4" r:id="rId15"/>
    <hyperlink ref="B4" r:id="rId16"/>
    <hyperlink ref="C4" r:id="rId17"/>
    <hyperlink ref="D4" r:id="rId18"/>
    <hyperlink ref="E4" r:id="rId19"/>
    <hyperlink ref="A48" r:id="rId20"/>
    <hyperlink ref="B48" r:id="rId21"/>
    <hyperlink ref="C48" r:id="rId22"/>
    <hyperlink ref="D48" r:id="rId23"/>
    <hyperlink ref="E48" r:id="rId24"/>
    <hyperlink ref="A49" r:id="rId25"/>
    <hyperlink ref="B49" r:id="rId26"/>
    <hyperlink ref="C49" r:id="rId27"/>
    <hyperlink ref="D49" r:id="rId28"/>
    <hyperlink ref="E49" r:id="rId29"/>
    <hyperlink ref="A51" r:id="rId30"/>
    <hyperlink ref="B51" r:id="rId31"/>
    <hyperlink ref="C51" r:id="rId32"/>
    <hyperlink ref="D51" r:id="rId33"/>
    <hyperlink ref="E51" r:id="rId34"/>
    <hyperlink ref="A58" r:id="rId35"/>
    <hyperlink ref="B58" r:id="rId36"/>
    <hyperlink ref="C58" r:id="rId37"/>
    <hyperlink ref="D58" r:id="rId38"/>
    <hyperlink ref="E58" r:id="rId39"/>
    <hyperlink ref="A59" r:id="rId40"/>
    <hyperlink ref="B59" r:id="rId41"/>
    <hyperlink ref="C59" r:id="rId42"/>
    <hyperlink ref="D59" r:id="rId43"/>
    <hyperlink ref="E59" r:id="rId44"/>
    <hyperlink ref="A61" r:id="rId45"/>
    <hyperlink ref="B61" r:id="rId46"/>
    <hyperlink ref="C61" r:id="rId47"/>
    <hyperlink ref="D61" r:id="rId48"/>
    <hyperlink ref="E61" r:id="rId49"/>
    <hyperlink ref="A69" r:id="rId50"/>
    <hyperlink ref="B69" r:id="rId51"/>
    <hyperlink ref="C69" r:id="rId52"/>
    <hyperlink ref="D69" r:id="rId53"/>
    <hyperlink ref="E69" r:id="rId54"/>
    <hyperlink ref="A70" r:id="rId55"/>
    <hyperlink ref="B70" r:id="rId56"/>
    <hyperlink ref="C70" r:id="rId57"/>
    <hyperlink ref="D70" r:id="rId58"/>
    <hyperlink ref="E70" r:id="rId59"/>
    <hyperlink ref="A72" r:id="rId60"/>
    <hyperlink ref="B72" r:id="rId61"/>
    <hyperlink ref="C72" r:id="rId62"/>
    <hyperlink ref="D72" r:id="rId63"/>
    <hyperlink ref="E72" r:id="rId64"/>
  </hyperlinks>
  <headerFooter/>
  <tableParts>
    <tablePart r:id="rId1"/>
    <tablePart r:id="rId2"/>
    <tablePart r:id="rId3"/>
    <tablePart r:id="rId4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96</v>
      </c>
      <c r="D7" s="19" t="s">
        <v>177</v>
      </c>
      <c r="E7" s="19">
        <v>1</v>
      </c>
    </row>
    <row r="8">
      <c r="A8" s="1" t="s">
        <v>72</v>
      </c>
      <c r="B8" s="1" t="s">
        <v>72</v>
      </c>
      <c r="C8" s="1">
        <f>SUBTOTAL(103,Elements12221[Elemento])</f>
      </c>
      <c r="D8" s="1" t="s">
        <v>72</v>
      </c>
      <c r="E8" s="1">
        <f>SUBTOTAL(109,Elements12221[Totais:])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98</v>
      </c>
      <c r="D7" s="19" t="s">
        <v>178</v>
      </c>
      <c r="E7" s="19">
        <v>1</v>
      </c>
    </row>
    <row r="8">
      <c r="A8" s="19" t="s">
        <v>132</v>
      </c>
      <c r="B8" s="19" t="s">
        <v>79</v>
      </c>
      <c r="C8" s="19" t="s">
        <v>98</v>
      </c>
      <c r="D8" s="19" t="s">
        <v>179</v>
      </c>
      <c r="E8" s="19">
        <v>1</v>
      </c>
    </row>
    <row r="9">
      <c r="A9" s="19" t="s">
        <v>132</v>
      </c>
      <c r="B9" s="19" t="s">
        <v>79</v>
      </c>
      <c r="C9" s="19" t="s">
        <v>98</v>
      </c>
      <c r="D9" s="19" t="s">
        <v>180</v>
      </c>
      <c r="E9" s="19">
        <v>1</v>
      </c>
    </row>
    <row r="10">
      <c r="A10" s="1" t="s">
        <v>72</v>
      </c>
      <c r="B10" s="1" t="s">
        <v>72</v>
      </c>
      <c r="C10" s="1">
        <f>SUBTOTAL(103,Elements12231[Elemento])</f>
      </c>
      <c r="D10" s="1" t="s">
        <v>72</v>
      </c>
      <c r="E10" s="1">
        <f>SUBTOTAL(109,Elements12231[Totais:])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29</v>
      </c>
      <c r="B1" s="9" t="s">
        <v>29</v>
      </c>
      <c r="C1" s="9" t="s">
        <v>29</v>
      </c>
      <c r="D1" s="9" t="s">
        <v>29</v>
      </c>
      <c r="E1" s="9" t="s">
        <v>29</v>
      </c>
    </row>
    <row r="2">
      <c r="A2" s="9" t="s">
        <v>29</v>
      </c>
      <c r="B2" s="9" t="s">
        <v>29</v>
      </c>
      <c r="C2" s="9" t="s">
        <v>29</v>
      </c>
      <c r="D2" s="9" t="s">
        <v>29</v>
      </c>
      <c r="E2" s="9" t="s">
        <v>29</v>
      </c>
    </row>
    <row r="4">
      <c r="A4" s="20" t="s">
        <v>79</v>
      </c>
      <c r="B4" s="20" t="s">
        <v>79</v>
      </c>
      <c r="C4" s="20" t="s">
        <v>79</v>
      </c>
      <c r="D4" s="20" t="s">
        <v>79</v>
      </c>
      <c r="E4" s="20" t="s">
        <v>79</v>
      </c>
    </row>
    <row r="5">
      <c r="A5" s="25" t="s">
        <v>75</v>
      </c>
      <c r="B5" s="25" t="s">
        <v>75</v>
      </c>
      <c r="C5" s="25" t="s">
        <v>75</v>
      </c>
      <c r="D5" s="25" t="s">
        <v>75</v>
      </c>
      <c r="E5" s="25" t="s">
        <v>75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100</v>
      </c>
      <c r="D7" s="19" t="s">
        <v>181</v>
      </c>
      <c r="E7" s="19">
        <v>3.7800000164129108</v>
      </c>
    </row>
    <row r="8">
      <c r="A8" s="1" t="s">
        <v>72</v>
      </c>
      <c r="B8" s="1" t="s">
        <v>72</v>
      </c>
      <c r="C8" s="1">
        <f>SUBTOTAL(103,Elements12241[Elemento])</f>
      </c>
      <c r="D8" s="1" t="s">
        <v>72</v>
      </c>
      <c r="E8" s="1">
        <f>SUBTOTAL(109,Elements12241[Totais:])</f>
      </c>
    </row>
    <row r="11">
      <c r="A11" s="9" t="s">
        <v>29</v>
      </c>
      <c r="B11" s="9" t="s">
        <v>29</v>
      </c>
      <c r="C11" s="9" t="s">
        <v>29</v>
      </c>
      <c r="D11" s="9" t="s">
        <v>29</v>
      </c>
      <c r="E11" s="9" t="s">
        <v>29</v>
      </c>
    </row>
    <row r="12">
      <c r="A12" s="9" t="s">
        <v>29</v>
      </c>
      <c r="B12" s="9" t="s">
        <v>29</v>
      </c>
      <c r="C12" s="9" t="s">
        <v>29</v>
      </c>
      <c r="D12" s="9" t="s">
        <v>29</v>
      </c>
      <c r="E12" s="9" t="s">
        <v>29</v>
      </c>
    </row>
    <row r="14">
      <c r="A14" s="20" t="s">
        <v>79</v>
      </c>
      <c r="B14" s="20" t="s">
        <v>79</v>
      </c>
      <c r="C14" s="20" t="s">
        <v>79</v>
      </c>
      <c r="D14" s="20" t="s">
        <v>79</v>
      </c>
      <c r="E14" s="20" t="s">
        <v>79</v>
      </c>
    </row>
    <row r="15">
      <c r="A15" s="25" t="s">
        <v>75</v>
      </c>
      <c r="B15" s="25" t="s">
        <v>75</v>
      </c>
      <c r="C15" s="25" t="s">
        <v>75</v>
      </c>
      <c r="D15" s="25" t="s">
        <v>75</v>
      </c>
      <c r="E15" s="25" t="s">
        <v>75</v>
      </c>
    </row>
    <row r="16">
      <c r="A16" s="18" t="s">
        <v>127</v>
      </c>
      <c r="B16" s="18" t="s">
        <v>128</v>
      </c>
      <c r="C16" s="18" t="s">
        <v>129</v>
      </c>
      <c r="D16" s="18" t="s">
        <v>130</v>
      </c>
      <c r="E16" s="18" t="s">
        <v>131</v>
      </c>
    </row>
    <row r="17">
      <c r="A17" s="19" t="s">
        <v>132</v>
      </c>
      <c r="B17" s="19" t="s">
        <v>175</v>
      </c>
      <c r="C17" s="19" t="s">
        <v>100</v>
      </c>
      <c r="D17" s="19" t="s">
        <v>182</v>
      </c>
      <c r="E17" s="19">
        <v>3.7800000164129108</v>
      </c>
    </row>
    <row r="18">
      <c r="A18" s="19" t="s">
        <v>132</v>
      </c>
      <c r="B18" s="19" t="s">
        <v>175</v>
      </c>
      <c r="C18" s="19" t="s">
        <v>100</v>
      </c>
      <c r="D18" s="19" t="s">
        <v>183</v>
      </c>
      <c r="E18" s="19">
        <v>3.7800000164129108</v>
      </c>
    </row>
    <row r="19">
      <c r="A19" s="19" t="s">
        <v>132</v>
      </c>
      <c r="B19" s="19" t="s">
        <v>175</v>
      </c>
      <c r="C19" s="19" t="s">
        <v>100</v>
      </c>
      <c r="D19" s="19" t="s">
        <v>184</v>
      </c>
      <c r="E19" s="19">
        <v>3.7800000164129108</v>
      </c>
    </row>
    <row r="20">
      <c r="A20" s="19" t="s">
        <v>132</v>
      </c>
      <c r="B20" s="19" t="s">
        <v>175</v>
      </c>
      <c r="C20" s="19" t="s">
        <v>100</v>
      </c>
      <c r="D20" s="19" t="s">
        <v>185</v>
      </c>
      <c r="E20" s="19">
        <v>3.7800000164129108</v>
      </c>
    </row>
    <row r="21">
      <c r="A21" s="19" t="s">
        <v>132</v>
      </c>
      <c r="B21" s="19" t="s">
        <v>175</v>
      </c>
      <c r="C21" s="19" t="s">
        <v>102</v>
      </c>
      <c r="D21" s="19" t="s">
        <v>186</v>
      </c>
      <c r="E21" s="19">
        <v>3.7800000164129108</v>
      </c>
    </row>
    <row r="22">
      <c r="A22" s="1" t="s">
        <v>72</v>
      </c>
      <c r="B22" s="1" t="s">
        <v>72</v>
      </c>
      <c r="C22" s="1">
        <f>SUBTOTAL(103,Elements12242[Elemento])</f>
      </c>
      <c r="D22" s="1" t="s">
        <v>72</v>
      </c>
      <c r="E22" s="1">
        <f>SUBTOTAL(109,Elements12242[Totais:])</f>
      </c>
    </row>
  </sheetData>
  <mergeCells>
    <mergeCell ref="A1:E2"/>
    <mergeCell ref="A4:E4"/>
    <mergeCell ref="A5:E5"/>
    <mergeCell ref="A11:E12"/>
    <mergeCell ref="A14:E14"/>
    <mergeCell ref="A15:E15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1" r:id="rId18"/>
    <hyperlink ref="B11" r:id="rId19"/>
    <hyperlink ref="C11" r:id="rId20"/>
    <hyperlink ref="D11" r:id="rId21"/>
    <hyperlink ref="E11" r:id="rId22"/>
    <hyperlink ref="A12" r:id="rId23"/>
    <hyperlink ref="B12" r:id="rId24"/>
    <hyperlink ref="C12" r:id="rId25"/>
    <hyperlink ref="D12" r:id="rId26"/>
    <hyperlink ref="E12" r:id="rId27"/>
    <hyperlink ref="A14" r:id="rId28"/>
    <hyperlink ref="B14" r:id="rId29"/>
    <hyperlink ref="C14" r:id="rId30"/>
    <hyperlink ref="D14" r:id="rId31"/>
    <hyperlink ref="E14" r:id="rId32"/>
  </hyperlinks>
  <headerFooter/>
  <tableParts>
    <tablePart r:id="rId1"/>
    <tablePart r:id="rId2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244821.46208010006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3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105</v>
      </c>
      <c r="D7" s="19" t="s">
        <v>187</v>
      </c>
      <c r="E7" s="19">
        <v>1</v>
      </c>
    </row>
    <row r="8">
      <c r="A8" s="19" t="s">
        <v>132</v>
      </c>
      <c r="B8" s="19" t="s">
        <v>79</v>
      </c>
      <c r="C8" s="19" t="s">
        <v>105</v>
      </c>
      <c r="D8" s="19" t="s">
        <v>188</v>
      </c>
      <c r="E8" s="19">
        <v>1</v>
      </c>
    </row>
    <row r="9">
      <c r="A9" s="1" t="s">
        <v>72</v>
      </c>
      <c r="B9" s="1" t="s">
        <v>72</v>
      </c>
      <c r="C9" s="1">
        <f>SUBTOTAL(103,Elements12251[Elemento])</f>
      </c>
      <c r="D9" s="1" t="s">
        <v>72</v>
      </c>
      <c r="E9" s="1">
        <f>SUBTOTAL(109,Elements12251[Totais:])</f>
      </c>
    </row>
    <row r="12">
      <c r="A12" s="9" t="s">
        <v>34</v>
      </c>
      <c r="B12" s="9" t="s">
        <v>34</v>
      </c>
      <c r="C12" s="9" t="s">
        <v>34</v>
      </c>
      <c r="D12" s="9" t="s">
        <v>34</v>
      </c>
      <c r="E12" s="9" t="s">
        <v>34</v>
      </c>
    </row>
    <row r="13">
      <c r="A13" s="9" t="s">
        <v>34</v>
      </c>
      <c r="B13" s="9" t="s">
        <v>34</v>
      </c>
      <c r="C13" s="9" t="s">
        <v>34</v>
      </c>
      <c r="D13" s="9" t="s">
        <v>34</v>
      </c>
      <c r="E13" s="9" t="s">
        <v>34</v>
      </c>
    </row>
    <row r="15">
      <c r="A15" s="20" t="s">
        <v>93</v>
      </c>
      <c r="B15" s="20" t="s">
        <v>93</v>
      </c>
      <c r="C15" s="20" t="s">
        <v>93</v>
      </c>
      <c r="D15" s="20" t="s">
        <v>93</v>
      </c>
      <c r="E15" s="20" t="s">
        <v>93</v>
      </c>
    </row>
    <row r="16">
      <c r="A16" s="25" t="s">
        <v>72</v>
      </c>
      <c r="B16" s="25" t="s">
        <v>72</v>
      </c>
      <c r="C16" s="25" t="s">
        <v>72</v>
      </c>
      <c r="D16" s="25" t="s">
        <v>72</v>
      </c>
      <c r="E16" s="25" t="s">
        <v>72</v>
      </c>
    </row>
    <row r="17">
      <c r="A17" s="18" t="s">
        <v>127</v>
      </c>
      <c r="B17" s="18" t="s">
        <v>128</v>
      </c>
      <c r="C17" s="18" t="s">
        <v>129</v>
      </c>
      <c r="D17" s="18" t="s">
        <v>130</v>
      </c>
      <c r="E17" s="18" t="s">
        <v>131</v>
      </c>
    </row>
    <row r="18">
      <c r="A18" s="19" t="s">
        <v>132</v>
      </c>
      <c r="B18" s="19" t="s">
        <v>79</v>
      </c>
      <c r="C18" s="19" t="s">
        <v>106</v>
      </c>
      <c r="D18" s="19" t="s">
        <v>189</v>
      </c>
      <c r="E18" s="19">
        <v>1</v>
      </c>
    </row>
    <row r="19">
      <c r="A19" s="1" t="s">
        <v>72</v>
      </c>
      <c r="B19" s="1" t="s">
        <v>72</v>
      </c>
      <c r="C19" s="1">
        <f>SUBTOTAL(103,Elements12252[Elemento])</f>
      </c>
      <c r="D19" s="1" t="s">
        <v>72</v>
      </c>
      <c r="E19" s="1">
        <f>SUBTOTAL(109,Elements12252[Totais:])</f>
      </c>
    </row>
    <row r="22">
      <c r="A22" s="9" t="s">
        <v>34</v>
      </c>
      <c r="B22" s="9" t="s">
        <v>34</v>
      </c>
      <c r="C22" s="9" t="s">
        <v>34</v>
      </c>
      <c r="D22" s="9" t="s">
        <v>34</v>
      </c>
      <c r="E22" s="9" t="s">
        <v>34</v>
      </c>
    </row>
    <row r="23">
      <c r="A23" s="9" t="s">
        <v>34</v>
      </c>
      <c r="B23" s="9" t="s">
        <v>34</v>
      </c>
      <c r="C23" s="9" t="s">
        <v>34</v>
      </c>
      <c r="D23" s="9" t="s">
        <v>34</v>
      </c>
      <c r="E23" s="9" t="s">
        <v>34</v>
      </c>
    </row>
    <row r="25">
      <c r="A25" s="20" t="s">
        <v>93</v>
      </c>
      <c r="B25" s="20" t="s">
        <v>93</v>
      </c>
      <c r="C25" s="20" t="s">
        <v>93</v>
      </c>
      <c r="D25" s="20" t="s">
        <v>93</v>
      </c>
      <c r="E25" s="20" t="s">
        <v>93</v>
      </c>
    </row>
    <row r="26">
      <c r="A26" s="25" t="s">
        <v>72</v>
      </c>
      <c r="B26" s="25" t="s">
        <v>72</v>
      </c>
      <c r="C26" s="25" t="s">
        <v>72</v>
      </c>
      <c r="D26" s="25" t="s">
        <v>72</v>
      </c>
      <c r="E26" s="25" t="s">
        <v>72</v>
      </c>
    </row>
    <row r="27">
      <c r="A27" s="18" t="s">
        <v>127</v>
      </c>
      <c r="B27" s="18" t="s">
        <v>128</v>
      </c>
      <c r="C27" s="18" t="s">
        <v>129</v>
      </c>
      <c r="D27" s="18" t="s">
        <v>130</v>
      </c>
      <c r="E27" s="18" t="s">
        <v>131</v>
      </c>
    </row>
    <row r="28">
      <c r="A28" s="19" t="s">
        <v>132</v>
      </c>
      <c r="B28" s="19" t="s">
        <v>79</v>
      </c>
      <c r="C28" s="19" t="s">
        <v>107</v>
      </c>
      <c r="D28" s="19" t="s">
        <v>190</v>
      </c>
      <c r="E28" s="19">
        <v>1</v>
      </c>
    </row>
    <row r="29">
      <c r="A29" s="1" t="s">
        <v>72</v>
      </c>
      <c r="B29" s="1" t="s">
        <v>72</v>
      </c>
      <c r="C29" s="1">
        <f>SUBTOTAL(103,Elements12253[Elemento])</f>
      </c>
      <c r="D29" s="1" t="s">
        <v>72</v>
      </c>
      <c r="E29" s="1">
        <f>SUBTOTAL(109,Elements12253[Totais:])</f>
      </c>
    </row>
    <row r="32">
      <c r="A32" s="9" t="s">
        <v>34</v>
      </c>
      <c r="B32" s="9" t="s">
        <v>34</v>
      </c>
      <c r="C32" s="9" t="s">
        <v>34</v>
      </c>
      <c r="D32" s="9" t="s">
        <v>34</v>
      </c>
      <c r="E32" s="9" t="s">
        <v>34</v>
      </c>
    </row>
    <row r="33">
      <c r="A33" s="9" t="s">
        <v>34</v>
      </c>
      <c r="B33" s="9" t="s">
        <v>34</v>
      </c>
      <c r="C33" s="9" t="s">
        <v>34</v>
      </c>
      <c r="D33" s="9" t="s">
        <v>34</v>
      </c>
      <c r="E33" s="9" t="s">
        <v>34</v>
      </c>
    </row>
    <row r="35">
      <c r="A35" s="20" t="s">
        <v>93</v>
      </c>
      <c r="B35" s="20" t="s">
        <v>93</v>
      </c>
      <c r="C35" s="20" t="s">
        <v>93</v>
      </c>
      <c r="D35" s="20" t="s">
        <v>93</v>
      </c>
      <c r="E35" s="20" t="s">
        <v>93</v>
      </c>
    </row>
    <row r="36">
      <c r="A36" s="25" t="s">
        <v>72</v>
      </c>
      <c r="B36" s="25" t="s">
        <v>72</v>
      </c>
      <c r="C36" s="25" t="s">
        <v>72</v>
      </c>
      <c r="D36" s="25" t="s">
        <v>72</v>
      </c>
      <c r="E36" s="25" t="s">
        <v>72</v>
      </c>
    </row>
    <row r="37">
      <c r="A37" s="18" t="s">
        <v>127</v>
      </c>
      <c r="B37" s="18" t="s">
        <v>128</v>
      </c>
      <c r="C37" s="18" t="s">
        <v>129</v>
      </c>
      <c r="D37" s="18" t="s">
        <v>130</v>
      </c>
      <c r="E37" s="18" t="s">
        <v>131</v>
      </c>
    </row>
    <row r="38">
      <c r="A38" s="19" t="s">
        <v>132</v>
      </c>
      <c r="B38" s="19" t="s">
        <v>79</v>
      </c>
      <c r="C38" s="19" t="s">
        <v>108</v>
      </c>
      <c r="D38" s="19" t="s">
        <v>191</v>
      </c>
      <c r="E38" s="19">
        <v>1</v>
      </c>
    </row>
    <row r="39">
      <c r="A39" s="1" t="s">
        <v>72</v>
      </c>
      <c r="B39" s="1" t="s">
        <v>72</v>
      </c>
      <c r="C39" s="1">
        <f>SUBTOTAL(103,Elements12254[Elemento])</f>
      </c>
      <c r="D39" s="1" t="s">
        <v>72</v>
      </c>
      <c r="E39" s="1">
        <f>SUBTOTAL(109,Elements12254[Totais:])</f>
      </c>
    </row>
  </sheetData>
  <mergeCells>
    <mergeCell ref="A1:E2"/>
    <mergeCell ref="A4:E4"/>
    <mergeCell ref="A5:E5"/>
    <mergeCell ref="A12:E13"/>
    <mergeCell ref="A15:E15"/>
    <mergeCell ref="A16:E16"/>
    <mergeCell ref="A22:E23"/>
    <mergeCell ref="A25:E25"/>
    <mergeCell ref="A26:E26"/>
    <mergeCell ref="A32:E33"/>
    <mergeCell ref="A35:E35"/>
    <mergeCell ref="A36:E36"/>
  </mergeCells>
  <hyperlinks>
    <hyperlink ref="A1" r:id="rId5"/>
    <hyperlink ref="B1" r:id="rId6"/>
    <hyperlink ref="C1" r:id="rId7"/>
    <hyperlink ref="D1" r:id="rId8"/>
    <hyperlink ref="E1" r:id="rId9"/>
    <hyperlink ref="A2" r:id="rId10"/>
    <hyperlink ref="B2" r:id="rId11"/>
    <hyperlink ref="C2" r:id="rId12"/>
    <hyperlink ref="D2" r:id="rId13"/>
    <hyperlink ref="E2" r:id="rId14"/>
    <hyperlink ref="A4" r:id="rId15"/>
    <hyperlink ref="B4" r:id="rId16"/>
    <hyperlink ref="C4" r:id="rId17"/>
    <hyperlink ref="D4" r:id="rId18"/>
    <hyperlink ref="E4" r:id="rId19"/>
    <hyperlink ref="A12" r:id="rId20"/>
    <hyperlink ref="B12" r:id="rId21"/>
    <hyperlink ref="C12" r:id="rId22"/>
    <hyperlink ref="D12" r:id="rId23"/>
    <hyperlink ref="E12" r:id="rId24"/>
    <hyperlink ref="A13" r:id="rId25"/>
    <hyperlink ref="B13" r:id="rId26"/>
    <hyperlink ref="C13" r:id="rId27"/>
    <hyperlink ref="D13" r:id="rId28"/>
    <hyperlink ref="E13" r:id="rId29"/>
    <hyperlink ref="A15" r:id="rId30"/>
    <hyperlink ref="B15" r:id="rId31"/>
    <hyperlink ref="C15" r:id="rId32"/>
    <hyperlink ref="D15" r:id="rId33"/>
    <hyperlink ref="E15" r:id="rId34"/>
    <hyperlink ref="A22" r:id="rId35"/>
    <hyperlink ref="B22" r:id="rId36"/>
    <hyperlink ref="C22" r:id="rId37"/>
    <hyperlink ref="D22" r:id="rId38"/>
    <hyperlink ref="E22" r:id="rId39"/>
    <hyperlink ref="A23" r:id="rId40"/>
    <hyperlink ref="B23" r:id="rId41"/>
    <hyperlink ref="C23" r:id="rId42"/>
    <hyperlink ref="D23" r:id="rId43"/>
    <hyperlink ref="E23" r:id="rId44"/>
    <hyperlink ref="A25" r:id="rId45"/>
    <hyperlink ref="B25" r:id="rId46"/>
    <hyperlink ref="C25" r:id="rId47"/>
    <hyperlink ref="D25" r:id="rId48"/>
    <hyperlink ref="E25" r:id="rId49"/>
    <hyperlink ref="A32" r:id="rId50"/>
    <hyperlink ref="B32" r:id="rId51"/>
    <hyperlink ref="C32" r:id="rId52"/>
    <hyperlink ref="D32" r:id="rId53"/>
    <hyperlink ref="E32" r:id="rId54"/>
    <hyperlink ref="A33" r:id="rId55"/>
    <hyperlink ref="B33" r:id="rId56"/>
    <hyperlink ref="C33" r:id="rId57"/>
    <hyperlink ref="D33" r:id="rId58"/>
    <hyperlink ref="E33" r:id="rId59"/>
    <hyperlink ref="A35" r:id="rId60"/>
    <hyperlink ref="B35" r:id="rId61"/>
    <hyperlink ref="C35" r:id="rId62"/>
    <hyperlink ref="D35" r:id="rId63"/>
    <hyperlink ref="E35" r:id="rId64"/>
  </hyperlinks>
  <headerFooter/>
  <tableParts>
    <tablePart r:id="rId1"/>
    <tablePart r:id="rId2"/>
    <tablePart r:id="rId3"/>
    <tablePart r:id="rId4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38</v>
      </c>
      <c r="B1" s="9" t="s">
        <v>38</v>
      </c>
      <c r="C1" s="9" t="s">
        <v>38</v>
      </c>
      <c r="D1" s="9" t="s">
        <v>38</v>
      </c>
      <c r="E1" s="9" t="s">
        <v>38</v>
      </c>
    </row>
    <row r="2">
      <c r="A2" s="9" t="s">
        <v>38</v>
      </c>
      <c r="B2" s="9" t="s">
        <v>38</v>
      </c>
      <c r="C2" s="9" t="s">
        <v>38</v>
      </c>
      <c r="D2" s="9" t="s">
        <v>38</v>
      </c>
      <c r="E2" s="9" t="s">
        <v>38</v>
      </c>
    </row>
    <row r="4">
      <c r="A4" s="20" t="s">
        <v>109</v>
      </c>
      <c r="B4" s="20" t="s">
        <v>109</v>
      </c>
      <c r="C4" s="20" t="s">
        <v>109</v>
      </c>
      <c r="D4" s="20" t="s">
        <v>109</v>
      </c>
      <c r="E4" s="20" t="s">
        <v>109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175</v>
      </c>
      <c r="C7" s="19" t="s">
        <v>112</v>
      </c>
      <c r="D7" s="19" t="s">
        <v>192</v>
      </c>
      <c r="E7" s="19">
        <v>1</v>
      </c>
    </row>
    <row r="8">
      <c r="A8" s="1" t="s">
        <v>72</v>
      </c>
      <c r="B8" s="1" t="s">
        <v>72</v>
      </c>
      <c r="C8" s="1">
        <f>SUBTOTAL(103,Elements12261[Elemento])</f>
      </c>
      <c r="D8" s="1" t="s">
        <v>72</v>
      </c>
      <c r="E8" s="1">
        <f>SUBTOTAL(109,Elements12261[Totais:])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8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41</v>
      </c>
      <c r="B1" s="9" t="s">
        <v>41</v>
      </c>
      <c r="C1" s="9" t="s">
        <v>41</v>
      </c>
      <c r="D1" s="9" t="s">
        <v>41</v>
      </c>
      <c r="E1" s="9" t="s">
        <v>41</v>
      </c>
    </row>
    <row r="2">
      <c r="A2" s="9" t="s">
        <v>41</v>
      </c>
      <c r="B2" s="9" t="s">
        <v>41</v>
      </c>
      <c r="C2" s="9" t="s">
        <v>41</v>
      </c>
      <c r="D2" s="9" t="s">
        <v>41</v>
      </c>
      <c r="E2" s="9" t="s">
        <v>41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116</v>
      </c>
      <c r="D7" s="19" t="s">
        <v>193</v>
      </c>
      <c r="E7" s="19">
        <v>1</v>
      </c>
    </row>
    <row r="8">
      <c r="A8" s="19" t="s">
        <v>132</v>
      </c>
      <c r="B8" s="19" t="s">
        <v>79</v>
      </c>
      <c r="C8" s="19" t="s">
        <v>116</v>
      </c>
      <c r="D8" s="19" t="s">
        <v>194</v>
      </c>
      <c r="E8" s="19">
        <v>1</v>
      </c>
    </row>
    <row r="9">
      <c r="A9" s="19" t="s">
        <v>132</v>
      </c>
      <c r="B9" s="19" t="s">
        <v>79</v>
      </c>
      <c r="C9" s="19" t="s">
        <v>116</v>
      </c>
      <c r="D9" s="19" t="s">
        <v>195</v>
      </c>
      <c r="E9" s="19">
        <v>1</v>
      </c>
    </row>
    <row r="10">
      <c r="A10" s="19" t="s">
        <v>132</v>
      </c>
      <c r="B10" s="19" t="s">
        <v>79</v>
      </c>
      <c r="C10" s="19" t="s">
        <v>116</v>
      </c>
      <c r="D10" s="19" t="s">
        <v>196</v>
      </c>
      <c r="E10" s="19">
        <v>1</v>
      </c>
    </row>
    <row r="11">
      <c r="A11" s="19" t="s">
        <v>132</v>
      </c>
      <c r="B11" s="19" t="s">
        <v>79</v>
      </c>
      <c r="C11" s="19" t="s">
        <v>116</v>
      </c>
      <c r="D11" s="19" t="s">
        <v>197</v>
      </c>
      <c r="E11" s="19">
        <v>1</v>
      </c>
    </row>
    <row r="12">
      <c r="A12" s="19" t="s">
        <v>132</v>
      </c>
      <c r="B12" s="19" t="s">
        <v>79</v>
      </c>
      <c r="C12" s="19" t="s">
        <v>116</v>
      </c>
      <c r="D12" s="19" t="s">
        <v>198</v>
      </c>
      <c r="E12" s="19">
        <v>1</v>
      </c>
    </row>
    <row r="13">
      <c r="A13" s="19" t="s">
        <v>132</v>
      </c>
      <c r="B13" s="19" t="s">
        <v>79</v>
      </c>
      <c r="C13" s="19" t="s">
        <v>116</v>
      </c>
      <c r="D13" s="19" t="s">
        <v>199</v>
      </c>
      <c r="E13" s="19">
        <v>1</v>
      </c>
    </row>
    <row r="14">
      <c r="A14" s="19" t="s">
        <v>132</v>
      </c>
      <c r="B14" s="19" t="s">
        <v>79</v>
      </c>
      <c r="C14" s="19" t="s">
        <v>116</v>
      </c>
      <c r="D14" s="19" t="s">
        <v>200</v>
      </c>
      <c r="E14" s="19">
        <v>1</v>
      </c>
    </row>
    <row r="15">
      <c r="A15" s="19" t="s">
        <v>132</v>
      </c>
      <c r="B15" s="19" t="s">
        <v>79</v>
      </c>
      <c r="C15" s="19" t="s">
        <v>116</v>
      </c>
      <c r="D15" s="19" t="s">
        <v>201</v>
      </c>
      <c r="E15" s="19">
        <v>1</v>
      </c>
    </row>
    <row r="16">
      <c r="A16" s="19" t="s">
        <v>132</v>
      </c>
      <c r="B16" s="19" t="s">
        <v>79</v>
      </c>
      <c r="C16" s="19" t="s">
        <v>116</v>
      </c>
      <c r="D16" s="19" t="s">
        <v>202</v>
      </c>
      <c r="E16" s="19">
        <v>1</v>
      </c>
    </row>
    <row r="17">
      <c r="A17" s="19" t="s">
        <v>132</v>
      </c>
      <c r="B17" s="19" t="s">
        <v>79</v>
      </c>
      <c r="C17" s="19" t="s">
        <v>116</v>
      </c>
      <c r="D17" s="19" t="s">
        <v>203</v>
      </c>
      <c r="E17" s="19">
        <v>1</v>
      </c>
    </row>
    <row r="18">
      <c r="A18" s="19" t="s">
        <v>132</v>
      </c>
      <c r="B18" s="19" t="s">
        <v>79</v>
      </c>
      <c r="C18" s="19" t="s">
        <v>116</v>
      </c>
      <c r="D18" s="19" t="s">
        <v>204</v>
      </c>
      <c r="E18" s="19">
        <v>1</v>
      </c>
    </row>
    <row r="19">
      <c r="A19" s="19" t="s">
        <v>132</v>
      </c>
      <c r="B19" s="19" t="s">
        <v>79</v>
      </c>
      <c r="C19" s="19" t="s">
        <v>116</v>
      </c>
      <c r="D19" s="19" t="s">
        <v>205</v>
      </c>
      <c r="E19" s="19">
        <v>1</v>
      </c>
    </row>
    <row r="20">
      <c r="A20" s="19" t="s">
        <v>132</v>
      </c>
      <c r="B20" s="19" t="s">
        <v>79</v>
      </c>
      <c r="C20" s="19" t="s">
        <v>116</v>
      </c>
      <c r="D20" s="19" t="s">
        <v>206</v>
      </c>
      <c r="E20" s="19">
        <v>1</v>
      </c>
    </row>
    <row r="21">
      <c r="A21" s="19" t="s">
        <v>132</v>
      </c>
      <c r="B21" s="19" t="s">
        <v>79</v>
      </c>
      <c r="C21" s="19" t="s">
        <v>116</v>
      </c>
      <c r="D21" s="19" t="s">
        <v>207</v>
      </c>
      <c r="E21" s="19">
        <v>1</v>
      </c>
    </row>
    <row r="22">
      <c r="A22" s="19" t="s">
        <v>132</v>
      </c>
      <c r="B22" s="19" t="s">
        <v>79</v>
      </c>
      <c r="C22" s="19" t="s">
        <v>116</v>
      </c>
      <c r="D22" s="19" t="s">
        <v>208</v>
      </c>
      <c r="E22" s="19">
        <v>1</v>
      </c>
    </row>
    <row r="23">
      <c r="A23" s="19" t="s">
        <v>132</v>
      </c>
      <c r="B23" s="19" t="s">
        <v>79</v>
      </c>
      <c r="C23" s="19" t="s">
        <v>116</v>
      </c>
      <c r="D23" s="19" t="s">
        <v>209</v>
      </c>
      <c r="E23" s="19">
        <v>1</v>
      </c>
    </row>
    <row r="24">
      <c r="A24" s="19" t="s">
        <v>132</v>
      </c>
      <c r="B24" s="19" t="s">
        <v>79</v>
      </c>
      <c r="C24" s="19" t="s">
        <v>116</v>
      </c>
      <c r="D24" s="19" t="s">
        <v>210</v>
      </c>
      <c r="E24" s="19">
        <v>1</v>
      </c>
    </row>
    <row r="25">
      <c r="A25" s="19" t="s">
        <v>132</v>
      </c>
      <c r="B25" s="19" t="s">
        <v>79</v>
      </c>
      <c r="C25" s="19" t="s">
        <v>116</v>
      </c>
      <c r="D25" s="19" t="s">
        <v>211</v>
      </c>
      <c r="E25" s="19">
        <v>1</v>
      </c>
    </row>
    <row r="26">
      <c r="A26" s="19" t="s">
        <v>132</v>
      </c>
      <c r="B26" s="19" t="s">
        <v>79</v>
      </c>
      <c r="C26" s="19" t="s">
        <v>116</v>
      </c>
      <c r="D26" s="19" t="s">
        <v>212</v>
      </c>
      <c r="E26" s="19">
        <v>1</v>
      </c>
    </row>
    <row r="27">
      <c r="A27" s="19" t="s">
        <v>132</v>
      </c>
      <c r="B27" s="19" t="s">
        <v>79</v>
      </c>
      <c r="C27" s="19" t="s">
        <v>116</v>
      </c>
      <c r="D27" s="19" t="s">
        <v>213</v>
      </c>
      <c r="E27" s="19">
        <v>1</v>
      </c>
    </row>
    <row r="28">
      <c r="A28" s="19" t="s">
        <v>132</v>
      </c>
      <c r="B28" s="19" t="s">
        <v>79</v>
      </c>
      <c r="C28" s="19" t="s">
        <v>116</v>
      </c>
      <c r="D28" s="19" t="s">
        <v>214</v>
      </c>
      <c r="E28" s="19">
        <v>1</v>
      </c>
    </row>
    <row r="29">
      <c r="A29" s="19" t="s">
        <v>132</v>
      </c>
      <c r="B29" s="19" t="s">
        <v>79</v>
      </c>
      <c r="C29" s="19" t="s">
        <v>116</v>
      </c>
      <c r="D29" s="19" t="s">
        <v>215</v>
      </c>
      <c r="E29" s="19">
        <v>1</v>
      </c>
    </row>
    <row r="30">
      <c r="A30" s="1" t="s">
        <v>72</v>
      </c>
      <c r="B30" s="1" t="s">
        <v>72</v>
      </c>
      <c r="C30" s="1">
        <f>SUBTOTAL(103,Elements12271[Elemento])</f>
      </c>
      <c r="D30" s="1" t="s">
        <v>72</v>
      </c>
      <c r="E30" s="1">
        <f>SUBTOTAL(109,Elements12271[Totais:])</f>
      </c>
    </row>
    <row r="33">
      <c r="A33" s="9" t="s">
        <v>41</v>
      </c>
      <c r="B33" s="9" t="s">
        <v>41</v>
      </c>
      <c r="C33" s="9" t="s">
        <v>41</v>
      </c>
      <c r="D33" s="9" t="s">
        <v>41</v>
      </c>
      <c r="E33" s="9" t="s">
        <v>41</v>
      </c>
    </row>
    <row r="34">
      <c r="A34" s="9" t="s">
        <v>41</v>
      </c>
      <c r="B34" s="9" t="s">
        <v>41</v>
      </c>
      <c r="C34" s="9" t="s">
        <v>41</v>
      </c>
      <c r="D34" s="9" t="s">
        <v>41</v>
      </c>
      <c r="E34" s="9" t="s">
        <v>41</v>
      </c>
    </row>
    <row r="36">
      <c r="A36" s="20" t="s">
        <v>93</v>
      </c>
      <c r="B36" s="20" t="s">
        <v>93</v>
      </c>
      <c r="C36" s="20" t="s">
        <v>93</v>
      </c>
      <c r="D36" s="20" t="s">
        <v>93</v>
      </c>
      <c r="E36" s="20" t="s">
        <v>93</v>
      </c>
    </row>
    <row r="37">
      <c r="A37" s="25" t="s">
        <v>72</v>
      </c>
      <c r="B37" s="25" t="s">
        <v>72</v>
      </c>
      <c r="C37" s="25" t="s">
        <v>72</v>
      </c>
      <c r="D37" s="25" t="s">
        <v>72</v>
      </c>
      <c r="E37" s="25" t="s">
        <v>72</v>
      </c>
    </row>
    <row r="38">
      <c r="A38" s="18" t="s">
        <v>127</v>
      </c>
      <c r="B38" s="18" t="s">
        <v>128</v>
      </c>
      <c r="C38" s="18" t="s">
        <v>129</v>
      </c>
      <c r="D38" s="18" t="s">
        <v>130</v>
      </c>
      <c r="E38" s="18" t="s">
        <v>131</v>
      </c>
    </row>
    <row r="39">
      <c r="A39" s="19" t="s">
        <v>132</v>
      </c>
      <c r="B39" s="19" t="s">
        <v>79</v>
      </c>
      <c r="C39" s="19" t="s">
        <v>116</v>
      </c>
      <c r="D39" s="19" t="s">
        <v>216</v>
      </c>
      <c r="E39" s="19">
        <v>1</v>
      </c>
    </row>
    <row r="40">
      <c r="A40" s="19" t="s">
        <v>132</v>
      </c>
      <c r="B40" s="19" t="s">
        <v>79</v>
      </c>
      <c r="C40" s="19" t="s">
        <v>116</v>
      </c>
      <c r="D40" s="19" t="s">
        <v>217</v>
      </c>
      <c r="E40" s="19">
        <v>1</v>
      </c>
    </row>
    <row r="41">
      <c r="A41" s="19" t="s">
        <v>132</v>
      </c>
      <c r="B41" s="19" t="s">
        <v>79</v>
      </c>
      <c r="C41" s="19" t="s">
        <v>116</v>
      </c>
      <c r="D41" s="19" t="s">
        <v>218</v>
      </c>
      <c r="E41" s="19">
        <v>1</v>
      </c>
    </row>
    <row r="42">
      <c r="A42" s="19" t="s">
        <v>132</v>
      </c>
      <c r="B42" s="19" t="s">
        <v>79</v>
      </c>
      <c r="C42" s="19" t="s">
        <v>116</v>
      </c>
      <c r="D42" s="19" t="s">
        <v>219</v>
      </c>
      <c r="E42" s="19">
        <v>1</v>
      </c>
    </row>
    <row r="43">
      <c r="A43" s="19" t="s">
        <v>132</v>
      </c>
      <c r="B43" s="19" t="s">
        <v>79</v>
      </c>
      <c r="C43" s="19" t="s">
        <v>116</v>
      </c>
      <c r="D43" s="19" t="s">
        <v>220</v>
      </c>
      <c r="E43" s="19">
        <v>1</v>
      </c>
    </row>
    <row r="44">
      <c r="A44" s="1" t="s">
        <v>72</v>
      </c>
      <c r="B44" s="1" t="s">
        <v>72</v>
      </c>
      <c r="C44" s="1">
        <f>SUBTOTAL(103,Elements12272[Elemento])</f>
      </c>
      <c r="D44" s="1" t="s">
        <v>72</v>
      </c>
      <c r="E44" s="1">
        <f>SUBTOTAL(109,Elements12272[Totais:])</f>
      </c>
    </row>
    <row r="47">
      <c r="A47" s="9" t="s">
        <v>41</v>
      </c>
      <c r="B47" s="9" t="s">
        <v>41</v>
      </c>
      <c r="C47" s="9" t="s">
        <v>41</v>
      </c>
      <c r="D47" s="9" t="s">
        <v>41</v>
      </c>
      <c r="E47" s="9" t="s">
        <v>41</v>
      </c>
    </row>
    <row r="48">
      <c r="A48" s="9" t="s">
        <v>41</v>
      </c>
      <c r="B48" s="9" t="s">
        <v>41</v>
      </c>
      <c r="C48" s="9" t="s">
        <v>41</v>
      </c>
      <c r="D48" s="9" t="s">
        <v>41</v>
      </c>
      <c r="E48" s="9" t="s">
        <v>41</v>
      </c>
    </row>
    <row r="50">
      <c r="A50" s="20" t="s">
        <v>93</v>
      </c>
      <c r="B50" s="20" t="s">
        <v>93</v>
      </c>
      <c r="C50" s="20" t="s">
        <v>93</v>
      </c>
      <c r="D50" s="20" t="s">
        <v>93</v>
      </c>
      <c r="E50" s="20" t="s">
        <v>93</v>
      </c>
    </row>
    <row r="51">
      <c r="A51" s="25" t="s">
        <v>72</v>
      </c>
      <c r="B51" s="25" t="s">
        <v>72</v>
      </c>
      <c r="C51" s="25" t="s">
        <v>72</v>
      </c>
      <c r="D51" s="25" t="s">
        <v>72</v>
      </c>
      <c r="E51" s="25" t="s">
        <v>72</v>
      </c>
    </row>
    <row r="52">
      <c r="A52" s="18" t="s">
        <v>127</v>
      </c>
      <c r="B52" s="18" t="s">
        <v>128</v>
      </c>
      <c r="C52" s="18" t="s">
        <v>129</v>
      </c>
      <c r="D52" s="18" t="s">
        <v>130</v>
      </c>
      <c r="E52" s="18" t="s">
        <v>131</v>
      </c>
    </row>
    <row r="53">
      <c r="A53" s="19" t="s">
        <v>132</v>
      </c>
      <c r="B53" s="19" t="s">
        <v>79</v>
      </c>
      <c r="C53" s="19" t="s">
        <v>119</v>
      </c>
      <c r="D53" s="19" t="s">
        <v>221</v>
      </c>
      <c r="E53" s="19">
        <v>1</v>
      </c>
    </row>
    <row r="54">
      <c r="A54" s="19" t="s">
        <v>132</v>
      </c>
      <c r="B54" s="19" t="s">
        <v>79</v>
      </c>
      <c r="C54" s="19" t="s">
        <v>119</v>
      </c>
      <c r="D54" s="19" t="s">
        <v>222</v>
      </c>
      <c r="E54" s="19">
        <v>1</v>
      </c>
    </row>
    <row r="55">
      <c r="A55" s="19" t="s">
        <v>132</v>
      </c>
      <c r="B55" s="19" t="s">
        <v>79</v>
      </c>
      <c r="C55" s="19" t="s">
        <v>119</v>
      </c>
      <c r="D55" s="19" t="s">
        <v>223</v>
      </c>
      <c r="E55" s="19">
        <v>1</v>
      </c>
    </row>
    <row r="56">
      <c r="A56" s="19" t="s">
        <v>132</v>
      </c>
      <c r="B56" s="19" t="s">
        <v>79</v>
      </c>
      <c r="C56" s="19" t="s">
        <v>119</v>
      </c>
      <c r="D56" s="19" t="s">
        <v>224</v>
      </c>
      <c r="E56" s="19">
        <v>1</v>
      </c>
    </row>
    <row r="57">
      <c r="A57" s="19" t="s">
        <v>132</v>
      </c>
      <c r="B57" s="19" t="s">
        <v>79</v>
      </c>
      <c r="C57" s="19" t="s">
        <v>119</v>
      </c>
      <c r="D57" s="19" t="s">
        <v>225</v>
      </c>
      <c r="E57" s="19">
        <v>1</v>
      </c>
    </row>
    <row r="58">
      <c r="A58" s="19" t="s">
        <v>132</v>
      </c>
      <c r="B58" s="19" t="s">
        <v>79</v>
      </c>
      <c r="C58" s="19" t="s">
        <v>119</v>
      </c>
      <c r="D58" s="19" t="s">
        <v>226</v>
      </c>
      <c r="E58" s="19">
        <v>1</v>
      </c>
    </row>
    <row r="59">
      <c r="A59" s="1" t="s">
        <v>72</v>
      </c>
      <c r="B59" s="1" t="s">
        <v>72</v>
      </c>
      <c r="C59" s="1">
        <f>SUBTOTAL(103,Elements12273[Elemento])</f>
      </c>
      <c r="D59" s="1" t="s">
        <v>72</v>
      </c>
      <c r="E59" s="1">
        <f>SUBTOTAL(109,Elements12273[Totais:])</f>
      </c>
    </row>
    <row r="62">
      <c r="A62" s="9" t="s">
        <v>41</v>
      </c>
      <c r="B62" s="9" t="s">
        <v>41</v>
      </c>
      <c r="C62" s="9" t="s">
        <v>41</v>
      </c>
      <c r="D62" s="9" t="s">
        <v>41</v>
      </c>
      <c r="E62" s="9" t="s">
        <v>41</v>
      </c>
    </row>
    <row r="63">
      <c r="A63" s="9" t="s">
        <v>41</v>
      </c>
      <c r="B63" s="9" t="s">
        <v>41</v>
      </c>
      <c r="C63" s="9" t="s">
        <v>41</v>
      </c>
      <c r="D63" s="9" t="s">
        <v>41</v>
      </c>
      <c r="E63" s="9" t="s">
        <v>41</v>
      </c>
    </row>
    <row r="65">
      <c r="A65" s="20" t="s">
        <v>93</v>
      </c>
      <c r="B65" s="20" t="s">
        <v>93</v>
      </c>
      <c r="C65" s="20" t="s">
        <v>93</v>
      </c>
      <c r="D65" s="20" t="s">
        <v>93</v>
      </c>
      <c r="E65" s="20" t="s">
        <v>93</v>
      </c>
    </row>
    <row r="66">
      <c r="A66" s="25" t="s">
        <v>72</v>
      </c>
      <c r="B66" s="25" t="s">
        <v>72</v>
      </c>
      <c r="C66" s="25" t="s">
        <v>72</v>
      </c>
      <c r="D66" s="25" t="s">
        <v>72</v>
      </c>
      <c r="E66" s="25" t="s">
        <v>72</v>
      </c>
    </row>
    <row r="67">
      <c r="A67" s="18" t="s">
        <v>127</v>
      </c>
      <c r="B67" s="18" t="s">
        <v>128</v>
      </c>
      <c r="C67" s="18" t="s">
        <v>129</v>
      </c>
      <c r="D67" s="18" t="s">
        <v>130</v>
      </c>
      <c r="E67" s="18" t="s">
        <v>131</v>
      </c>
    </row>
    <row r="68">
      <c r="A68" s="19" t="s">
        <v>132</v>
      </c>
      <c r="B68" s="19" t="s">
        <v>79</v>
      </c>
      <c r="C68" s="19" t="s">
        <v>116</v>
      </c>
      <c r="D68" s="19" t="s">
        <v>227</v>
      </c>
      <c r="E68" s="19">
        <v>1</v>
      </c>
    </row>
    <row r="69">
      <c r="A69" s="19" t="s">
        <v>132</v>
      </c>
      <c r="B69" s="19" t="s">
        <v>79</v>
      </c>
      <c r="C69" s="19" t="s">
        <v>116</v>
      </c>
      <c r="D69" s="19" t="s">
        <v>228</v>
      </c>
      <c r="E69" s="19">
        <v>1</v>
      </c>
    </row>
    <row r="70">
      <c r="A70" s="19" t="s">
        <v>132</v>
      </c>
      <c r="B70" s="19" t="s">
        <v>79</v>
      </c>
      <c r="C70" s="19" t="s">
        <v>116</v>
      </c>
      <c r="D70" s="19" t="s">
        <v>229</v>
      </c>
      <c r="E70" s="19">
        <v>1</v>
      </c>
    </row>
    <row r="71">
      <c r="A71" s="19" t="s">
        <v>132</v>
      </c>
      <c r="B71" s="19" t="s">
        <v>79</v>
      </c>
      <c r="C71" s="19" t="s">
        <v>116</v>
      </c>
      <c r="D71" s="19" t="s">
        <v>230</v>
      </c>
      <c r="E71" s="19">
        <v>1</v>
      </c>
    </row>
    <row r="72">
      <c r="A72" s="19" t="s">
        <v>132</v>
      </c>
      <c r="B72" s="19" t="s">
        <v>79</v>
      </c>
      <c r="C72" s="19" t="s">
        <v>116</v>
      </c>
      <c r="D72" s="19" t="s">
        <v>231</v>
      </c>
      <c r="E72" s="19">
        <v>1</v>
      </c>
    </row>
    <row r="73">
      <c r="A73" s="19" t="s">
        <v>132</v>
      </c>
      <c r="B73" s="19" t="s">
        <v>79</v>
      </c>
      <c r="C73" s="19" t="s">
        <v>116</v>
      </c>
      <c r="D73" s="19" t="s">
        <v>232</v>
      </c>
      <c r="E73" s="19">
        <v>1</v>
      </c>
    </row>
    <row r="74">
      <c r="A74" s="1" t="s">
        <v>72</v>
      </c>
      <c r="B74" s="1" t="s">
        <v>72</v>
      </c>
      <c r="C74" s="1">
        <f>SUBTOTAL(103,Elements12274[Elemento])</f>
      </c>
      <c r="D74" s="1" t="s">
        <v>72</v>
      </c>
      <c r="E74" s="1">
        <f>SUBTOTAL(109,Elements12274[Totais:])</f>
      </c>
    </row>
    <row r="77">
      <c r="A77" s="9" t="s">
        <v>41</v>
      </c>
      <c r="B77" s="9" t="s">
        <v>41</v>
      </c>
      <c r="C77" s="9" t="s">
        <v>41</v>
      </c>
      <c r="D77" s="9" t="s">
        <v>41</v>
      </c>
      <c r="E77" s="9" t="s">
        <v>41</v>
      </c>
    </row>
    <row r="78">
      <c r="A78" s="9" t="s">
        <v>41</v>
      </c>
      <c r="B78" s="9" t="s">
        <v>41</v>
      </c>
      <c r="C78" s="9" t="s">
        <v>41</v>
      </c>
      <c r="D78" s="9" t="s">
        <v>41</v>
      </c>
      <c r="E78" s="9" t="s">
        <v>41</v>
      </c>
    </row>
    <row r="80">
      <c r="A80" s="20" t="s">
        <v>114</v>
      </c>
      <c r="B80" s="20" t="s">
        <v>114</v>
      </c>
      <c r="C80" s="20" t="s">
        <v>114</v>
      </c>
      <c r="D80" s="20" t="s">
        <v>114</v>
      </c>
      <c r="E80" s="20" t="s">
        <v>114</v>
      </c>
    </row>
    <row r="81">
      <c r="A81" s="25" t="s">
        <v>72</v>
      </c>
      <c r="B81" s="25" t="s">
        <v>72</v>
      </c>
      <c r="C81" s="25" t="s">
        <v>72</v>
      </c>
      <c r="D81" s="25" t="s">
        <v>72</v>
      </c>
      <c r="E81" s="25" t="s">
        <v>72</v>
      </c>
    </row>
    <row r="82">
      <c r="A82" s="18" t="s">
        <v>127</v>
      </c>
      <c r="B82" s="18" t="s">
        <v>128</v>
      </c>
      <c r="C82" s="18" t="s">
        <v>129</v>
      </c>
      <c r="D82" s="18" t="s">
        <v>130</v>
      </c>
      <c r="E82" s="18" t="s">
        <v>131</v>
      </c>
    </row>
    <row r="83">
      <c r="A83" s="19" t="s">
        <v>132</v>
      </c>
      <c r="B83" s="19" t="s">
        <v>175</v>
      </c>
      <c r="C83" s="19" t="s">
        <v>116</v>
      </c>
      <c r="D83" s="19" t="s">
        <v>233</v>
      </c>
      <c r="E83" s="19">
        <v>1</v>
      </c>
    </row>
    <row r="84">
      <c r="A84" s="19" t="s">
        <v>132</v>
      </c>
      <c r="B84" s="19" t="s">
        <v>175</v>
      </c>
      <c r="C84" s="19" t="s">
        <v>116</v>
      </c>
      <c r="D84" s="19" t="s">
        <v>234</v>
      </c>
      <c r="E84" s="19">
        <v>1</v>
      </c>
    </row>
    <row r="85">
      <c r="A85" s="1" t="s">
        <v>72</v>
      </c>
      <c r="B85" s="1" t="s">
        <v>72</v>
      </c>
      <c r="C85" s="1">
        <f>SUBTOTAL(103,Elements12275[Elemento])</f>
      </c>
      <c r="D85" s="1" t="s">
        <v>72</v>
      </c>
      <c r="E85" s="1">
        <f>SUBTOTAL(109,Elements12275[Totais:])</f>
      </c>
    </row>
  </sheetData>
  <mergeCells>
    <mergeCell ref="A1:E2"/>
    <mergeCell ref="A4:E4"/>
    <mergeCell ref="A5:E5"/>
    <mergeCell ref="A33:E34"/>
    <mergeCell ref="A36:E36"/>
    <mergeCell ref="A37:E37"/>
    <mergeCell ref="A47:E48"/>
    <mergeCell ref="A50:E50"/>
    <mergeCell ref="A51:E51"/>
    <mergeCell ref="A62:E63"/>
    <mergeCell ref="A65:E65"/>
    <mergeCell ref="A66:E66"/>
    <mergeCell ref="A77:E78"/>
    <mergeCell ref="A80:E80"/>
    <mergeCell ref="A81:E81"/>
  </mergeCells>
  <hyperlinks>
    <hyperlink ref="A1" r:id="rId6"/>
    <hyperlink ref="B1" r:id="rId7"/>
    <hyperlink ref="C1" r:id="rId8"/>
    <hyperlink ref="D1" r:id="rId9"/>
    <hyperlink ref="E1" r:id="rId10"/>
    <hyperlink ref="A2" r:id="rId11"/>
    <hyperlink ref="B2" r:id="rId12"/>
    <hyperlink ref="C2" r:id="rId13"/>
    <hyperlink ref="D2" r:id="rId14"/>
    <hyperlink ref="E2" r:id="rId15"/>
    <hyperlink ref="A4" r:id="rId16"/>
    <hyperlink ref="B4" r:id="rId17"/>
    <hyperlink ref="C4" r:id="rId18"/>
    <hyperlink ref="D4" r:id="rId19"/>
    <hyperlink ref="E4" r:id="rId20"/>
    <hyperlink ref="A33" r:id="rId21"/>
    <hyperlink ref="B33" r:id="rId22"/>
    <hyperlink ref="C33" r:id="rId23"/>
    <hyperlink ref="D33" r:id="rId24"/>
    <hyperlink ref="E33" r:id="rId25"/>
    <hyperlink ref="A34" r:id="rId26"/>
    <hyperlink ref="B34" r:id="rId27"/>
    <hyperlink ref="C34" r:id="rId28"/>
    <hyperlink ref="D34" r:id="rId29"/>
    <hyperlink ref="E34" r:id="rId30"/>
    <hyperlink ref="A36" r:id="rId31"/>
    <hyperlink ref="B36" r:id="rId32"/>
    <hyperlink ref="C36" r:id="rId33"/>
    <hyperlink ref="D36" r:id="rId34"/>
    <hyperlink ref="E36" r:id="rId35"/>
    <hyperlink ref="A47" r:id="rId36"/>
    <hyperlink ref="B47" r:id="rId37"/>
    <hyperlink ref="C47" r:id="rId38"/>
    <hyperlink ref="D47" r:id="rId39"/>
    <hyperlink ref="E47" r:id="rId40"/>
    <hyperlink ref="A48" r:id="rId41"/>
    <hyperlink ref="B48" r:id="rId42"/>
    <hyperlink ref="C48" r:id="rId43"/>
    <hyperlink ref="D48" r:id="rId44"/>
    <hyperlink ref="E48" r:id="rId45"/>
    <hyperlink ref="A50" r:id="rId46"/>
    <hyperlink ref="B50" r:id="rId47"/>
    <hyperlink ref="C50" r:id="rId48"/>
    <hyperlink ref="D50" r:id="rId49"/>
    <hyperlink ref="E50" r:id="rId50"/>
    <hyperlink ref="A62" r:id="rId51"/>
    <hyperlink ref="B62" r:id="rId52"/>
    <hyperlink ref="C62" r:id="rId53"/>
    <hyperlink ref="D62" r:id="rId54"/>
    <hyperlink ref="E62" r:id="rId55"/>
    <hyperlink ref="A63" r:id="rId56"/>
    <hyperlink ref="B63" r:id="rId57"/>
    <hyperlink ref="C63" r:id="rId58"/>
    <hyperlink ref="D63" r:id="rId59"/>
    <hyperlink ref="E63" r:id="rId60"/>
    <hyperlink ref="A65" r:id="rId61"/>
    <hyperlink ref="B65" r:id="rId62"/>
    <hyperlink ref="C65" r:id="rId63"/>
    <hyperlink ref="D65" r:id="rId64"/>
    <hyperlink ref="E65" r:id="rId65"/>
    <hyperlink ref="A77" r:id="rId66"/>
    <hyperlink ref="B77" r:id="rId67"/>
    <hyperlink ref="C77" r:id="rId68"/>
    <hyperlink ref="D77" r:id="rId69"/>
    <hyperlink ref="E77" r:id="rId70"/>
    <hyperlink ref="A78" r:id="rId71"/>
    <hyperlink ref="B78" r:id="rId72"/>
    <hyperlink ref="C78" r:id="rId73"/>
    <hyperlink ref="D78" r:id="rId74"/>
    <hyperlink ref="E78" r:id="rId75"/>
    <hyperlink ref="A80" r:id="rId76"/>
    <hyperlink ref="B80" r:id="rId77"/>
    <hyperlink ref="C80" r:id="rId78"/>
    <hyperlink ref="D80" r:id="rId79"/>
    <hyperlink ref="E80" r:id="rId80"/>
  </hyperlinks>
  <headerFooter/>
  <tableParts>
    <tablePart r:id="rId1"/>
    <tablePart r:id="rId2"/>
    <tablePart r:id="rId3"/>
    <tablePart r:id="rId4"/>
    <tablePart r:id="rId5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45</v>
      </c>
      <c r="B1" s="9" t="s">
        <v>45</v>
      </c>
      <c r="C1" s="9" t="s">
        <v>45</v>
      </c>
      <c r="D1" s="9" t="s">
        <v>45</v>
      </c>
      <c r="E1" s="9" t="s">
        <v>45</v>
      </c>
    </row>
    <row r="2">
      <c r="A2" s="9" t="s">
        <v>45</v>
      </c>
      <c r="B2" s="9" t="s">
        <v>45</v>
      </c>
      <c r="C2" s="9" t="s">
        <v>45</v>
      </c>
      <c r="D2" s="9" t="s">
        <v>45</v>
      </c>
      <c r="E2" s="9" t="s">
        <v>45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98</v>
      </c>
      <c r="D7" s="19" t="s">
        <v>235</v>
      </c>
      <c r="E7" s="19">
        <v>1</v>
      </c>
    </row>
    <row r="8">
      <c r="A8" s="19" t="s">
        <v>132</v>
      </c>
      <c r="B8" s="19" t="s">
        <v>79</v>
      </c>
      <c r="C8" s="19" t="s">
        <v>98</v>
      </c>
      <c r="D8" s="19" t="s">
        <v>236</v>
      </c>
      <c r="E8" s="19">
        <v>1</v>
      </c>
    </row>
    <row r="9">
      <c r="A9" s="19" t="s">
        <v>132</v>
      </c>
      <c r="B9" s="19" t="s">
        <v>79</v>
      </c>
      <c r="C9" s="19" t="s">
        <v>98</v>
      </c>
      <c r="D9" s="19" t="s">
        <v>237</v>
      </c>
      <c r="E9" s="19">
        <v>1</v>
      </c>
    </row>
    <row r="10">
      <c r="A10" s="19" t="s">
        <v>132</v>
      </c>
      <c r="B10" s="19" t="s">
        <v>79</v>
      </c>
      <c r="C10" s="19" t="s">
        <v>98</v>
      </c>
      <c r="D10" s="19" t="s">
        <v>238</v>
      </c>
      <c r="E10" s="19">
        <v>1</v>
      </c>
    </row>
    <row r="11">
      <c r="A11" s="19" t="s">
        <v>132</v>
      </c>
      <c r="B11" s="19" t="s">
        <v>79</v>
      </c>
      <c r="C11" s="19" t="s">
        <v>98</v>
      </c>
      <c r="D11" s="19" t="s">
        <v>239</v>
      </c>
      <c r="E11" s="19">
        <v>1</v>
      </c>
    </row>
    <row r="12">
      <c r="A12" s="19" t="s">
        <v>132</v>
      </c>
      <c r="B12" s="19" t="s">
        <v>79</v>
      </c>
      <c r="C12" s="19" t="s">
        <v>98</v>
      </c>
      <c r="D12" s="19" t="s">
        <v>240</v>
      </c>
      <c r="E12" s="19">
        <v>1</v>
      </c>
    </row>
    <row r="13">
      <c r="A13" s="19" t="s">
        <v>132</v>
      </c>
      <c r="B13" s="19" t="s">
        <v>79</v>
      </c>
      <c r="C13" s="19" t="s">
        <v>98</v>
      </c>
      <c r="D13" s="19" t="s">
        <v>241</v>
      </c>
      <c r="E13" s="19">
        <v>1</v>
      </c>
    </row>
    <row r="14">
      <c r="A14" s="19" t="s">
        <v>132</v>
      </c>
      <c r="B14" s="19" t="s">
        <v>79</v>
      </c>
      <c r="C14" s="19" t="s">
        <v>98</v>
      </c>
      <c r="D14" s="19" t="s">
        <v>242</v>
      </c>
      <c r="E14" s="19">
        <v>1</v>
      </c>
    </row>
    <row r="15">
      <c r="A15" s="19" t="s">
        <v>132</v>
      </c>
      <c r="B15" s="19" t="s">
        <v>79</v>
      </c>
      <c r="C15" s="19" t="s">
        <v>98</v>
      </c>
      <c r="D15" s="19" t="s">
        <v>243</v>
      </c>
      <c r="E15" s="19">
        <v>1</v>
      </c>
    </row>
    <row r="16">
      <c r="A16" s="19" t="s">
        <v>132</v>
      </c>
      <c r="B16" s="19" t="s">
        <v>79</v>
      </c>
      <c r="C16" s="19" t="s">
        <v>98</v>
      </c>
      <c r="D16" s="19" t="s">
        <v>244</v>
      </c>
      <c r="E16" s="19">
        <v>1</v>
      </c>
    </row>
    <row r="17">
      <c r="A17" s="19" t="s">
        <v>132</v>
      </c>
      <c r="B17" s="19" t="s">
        <v>79</v>
      </c>
      <c r="C17" s="19" t="s">
        <v>98</v>
      </c>
      <c r="D17" s="19" t="s">
        <v>245</v>
      </c>
      <c r="E17" s="19">
        <v>1</v>
      </c>
    </row>
    <row r="18">
      <c r="A18" s="19" t="s">
        <v>132</v>
      </c>
      <c r="B18" s="19" t="s">
        <v>79</v>
      </c>
      <c r="C18" s="19" t="s">
        <v>98</v>
      </c>
      <c r="D18" s="19" t="s">
        <v>246</v>
      </c>
      <c r="E18" s="19">
        <v>1</v>
      </c>
    </row>
    <row r="19">
      <c r="A19" s="19" t="s">
        <v>132</v>
      </c>
      <c r="B19" s="19" t="s">
        <v>79</v>
      </c>
      <c r="C19" s="19" t="s">
        <v>98</v>
      </c>
      <c r="D19" s="19" t="s">
        <v>247</v>
      </c>
      <c r="E19" s="19">
        <v>1</v>
      </c>
    </row>
    <row r="20">
      <c r="A20" s="19" t="s">
        <v>132</v>
      </c>
      <c r="B20" s="19" t="s">
        <v>79</v>
      </c>
      <c r="C20" s="19" t="s">
        <v>98</v>
      </c>
      <c r="D20" s="19" t="s">
        <v>248</v>
      </c>
      <c r="E20" s="19">
        <v>1</v>
      </c>
    </row>
    <row r="21">
      <c r="A21" s="19" t="s">
        <v>132</v>
      </c>
      <c r="B21" s="19" t="s">
        <v>79</v>
      </c>
      <c r="C21" s="19" t="s">
        <v>98</v>
      </c>
      <c r="D21" s="19" t="s">
        <v>249</v>
      </c>
      <c r="E21" s="19">
        <v>1</v>
      </c>
    </row>
    <row r="22">
      <c r="A22" s="1" t="s">
        <v>72</v>
      </c>
      <c r="B22" s="1" t="s">
        <v>72</v>
      </c>
      <c r="C22" s="1">
        <f>SUBTOTAL(103,Elements12281[Elemento])</f>
      </c>
      <c r="D22" s="1" t="s">
        <v>72</v>
      </c>
      <c r="E22" s="1">
        <f>SUBTOTAL(109,Elements12281[Totais:])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dimension ref="A1:E14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49</v>
      </c>
      <c r="B1" s="9" t="s">
        <v>49</v>
      </c>
      <c r="C1" s="9" t="s">
        <v>49</v>
      </c>
      <c r="D1" s="9" t="s">
        <v>49</v>
      </c>
      <c r="E1" s="9" t="s">
        <v>49</v>
      </c>
    </row>
    <row r="2">
      <c r="A2" s="9" t="s">
        <v>49</v>
      </c>
      <c r="B2" s="9" t="s">
        <v>49</v>
      </c>
      <c r="C2" s="9" t="s">
        <v>49</v>
      </c>
      <c r="D2" s="9" t="s">
        <v>49</v>
      </c>
      <c r="E2" s="9" t="s">
        <v>49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96</v>
      </c>
      <c r="D7" s="19" t="s">
        <v>177</v>
      </c>
      <c r="E7" s="19">
        <v>1</v>
      </c>
    </row>
    <row r="8">
      <c r="A8" s="1" t="s">
        <v>72</v>
      </c>
      <c r="B8" s="1" t="s">
        <v>72</v>
      </c>
      <c r="C8" s="1">
        <f>SUBTOTAL(103,Elements12291[Elemento])</f>
      </c>
      <c r="D8" s="1" t="s">
        <v>72</v>
      </c>
      <c r="E8" s="1">
        <f>SUBTOTAL(109,Elements12291[Totais:])</f>
      </c>
    </row>
    <row r="11">
      <c r="A11" s="9" t="s">
        <v>49</v>
      </c>
      <c r="B11" s="9" t="s">
        <v>49</v>
      </c>
      <c r="C11" s="9" t="s">
        <v>49</v>
      </c>
      <c r="D11" s="9" t="s">
        <v>49</v>
      </c>
      <c r="E11" s="9" t="s">
        <v>49</v>
      </c>
    </row>
    <row r="12">
      <c r="A12" s="9" t="s">
        <v>49</v>
      </c>
      <c r="B12" s="9" t="s">
        <v>49</v>
      </c>
      <c r="C12" s="9" t="s">
        <v>49</v>
      </c>
      <c r="D12" s="9" t="s">
        <v>49</v>
      </c>
      <c r="E12" s="9" t="s">
        <v>49</v>
      </c>
    </row>
    <row r="14">
      <c r="A14" s="20" t="s">
        <v>93</v>
      </c>
      <c r="B14" s="20" t="s">
        <v>93</v>
      </c>
      <c r="C14" s="20" t="s">
        <v>93</v>
      </c>
      <c r="D14" s="20" t="s">
        <v>93</v>
      </c>
      <c r="E14" s="20" t="s">
        <v>93</v>
      </c>
    </row>
    <row r="15">
      <c r="A15" s="25" t="s">
        <v>72</v>
      </c>
      <c r="B15" s="25" t="s">
        <v>72</v>
      </c>
      <c r="C15" s="25" t="s">
        <v>72</v>
      </c>
      <c r="D15" s="25" t="s">
        <v>72</v>
      </c>
      <c r="E15" s="25" t="s">
        <v>72</v>
      </c>
    </row>
    <row r="16">
      <c r="A16" s="18" t="s">
        <v>127</v>
      </c>
      <c r="B16" s="18" t="s">
        <v>128</v>
      </c>
      <c r="C16" s="18" t="s">
        <v>129</v>
      </c>
      <c r="D16" s="18" t="s">
        <v>130</v>
      </c>
      <c r="E16" s="18" t="s">
        <v>131</v>
      </c>
    </row>
    <row r="17">
      <c r="A17" s="19" t="s">
        <v>132</v>
      </c>
      <c r="B17" s="19" t="s">
        <v>79</v>
      </c>
      <c r="C17" s="19" t="s">
        <v>98</v>
      </c>
      <c r="D17" s="19" t="s">
        <v>178</v>
      </c>
      <c r="E17" s="19">
        <v>1</v>
      </c>
    </row>
    <row r="18">
      <c r="A18" s="19" t="s">
        <v>132</v>
      </c>
      <c r="B18" s="19" t="s">
        <v>79</v>
      </c>
      <c r="C18" s="19" t="s">
        <v>98</v>
      </c>
      <c r="D18" s="19" t="s">
        <v>179</v>
      </c>
      <c r="E18" s="19">
        <v>1</v>
      </c>
    </row>
    <row r="19">
      <c r="A19" s="19" t="s">
        <v>132</v>
      </c>
      <c r="B19" s="19" t="s">
        <v>79</v>
      </c>
      <c r="C19" s="19" t="s">
        <v>98</v>
      </c>
      <c r="D19" s="19" t="s">
        <v>180</v>
      </c>
      <c r="E19" s="19">
        <v>1</v>
      </c>
    </row>
    <row r="20">
      <c r="A20" s="1" t="s">
        <v>72</v>
      </c>
      <c r="B20" s="1" t="s">
        <v>72</v>
      </c>
      <c r="C20" s="1">
        <f>SUBTOTAL(103,Elements12292[Elemento])</f>
      </c>
      <c r="D20" s="1" t="s">
        <v>72</v>
      </c>
      <c r="E20" s="1">
        <f>SUBTOTAL(109,Elements12292[Totais:])</f>
      </c>
    </row>
    <row r="23">
      <c r="A23" s="9" t="s">
        <v>49</v>
      </c>
      <c r="B23" s="9" t="s">
        <v>49</v>
      </c>
      <c r="C23" s="9" t="s">
        <v>49</v>
      </c>
      <c r="D23" s="9" t="s">
        <v>49</v>
      </c>
      <c r="E23" s="9" t="s">
        <v>49</v>
      </c>
    </row>
    <row r="24">
      <c r="A24" s="9" t="s">
        <v>49</v>
      </c>
      <c r="B24" s="9" t="s">
        <v>49</v>
      </c>
      <c r="C24" s="9" t="s">
        <v>49</v>
      </c>
      <c r="D24" s="9" t="s">
        <v>49</v>
      </c>
      <c r="E24" s="9" t="s">
        <v>49</v>
      </c>
    </row>
    <row r="26">
      <c r="A26" s="20" t="s">
        <v>93</v>
      </c>
      <c r="B26" s="20" t="s">
        <v>93</v>
      </c>
      <c r="C26" s="20" t="s">
        <v>93</v>
      </c>
      <c r="D26" s="20" t="s">
        <v>93</v>
      </c>
      <c r="E26" s="20" t="s">
        <v>93</v>
      </c>
    </row>
    <row r="27">
      <c r="A27" s="25" t="s">
        <v>72</v>
      </c>
      <c r="B27" s="25" t="s">
        <v>72</v>
      </c>
      <c r="C27" s="25" t="s">
        <v>72</v>
      </c>
      <c r="D27" s="25" t="s">
        <v>72</v>
      </c>
      <c r="E27" s="25" t="s">
        <v>72</v>
      </c>
    </row>
    <row r="28">
      <c r="A28" s="18" t="s">
        <v>127</v>
      </c>
      <c r="B28" s="18" t="s">
        <v>128</v>
      </c>
      <c r="C28" s="18" t="s">
        <v>129</v>
      </c>
      <c r="D28" s="18" t="s">
        <v>130</v>
      </c>
      <c r="E28" s="18" t="s">
        <v>131</v>
      </c>
    </row>
    <row r="29">
      <c r="A29" s="19" t="s">
        <v>132</v>
      </c>
      <c r="B29" s="19" t="s">
        <v>79</v>
      </c>
      <c r="C29" s="19" t="s">
        <v>98</v>
      </c>
      <c r="D29" s="19" t="s">
        <v>178</v>
      </c>
      <c r="E29" s="19">
        <v>1</v>
      </c>
    </row>
    <row r="30">
      <c r="A30" s="19" t="s">
        <v>132</v>
      </c>
      <c r="B30" s="19" t="s">
        <v>79</v>
      </c>
      <c r="C30" s="19" t="s">
        <v>98</v>
      </c>
      <c r="D30" s="19" t="s">
        <v>179</v>
      </c>
      <c r="E30" s="19">
        <v>1</v>
      </c>
    </row>
    <row r="31">
      <c r="A31" s="19" t="s">
        <v>132</v>
      </c>
      <c r="B31" s="19" t="s">
        <v>79</v>
      </c>
      <c r="C31" s="19" t="s">
        <v>98</v>
      </c>
      <c r="D31" s="19" t="s">
        <v>180</v>
      </c>
      <c r="E31" s="19">
        <v>1</v>
      </c>
    </row>
    <row r="32">
      <c r="A32" s="1" t="s">
        <v>72</v>
      </c>
      <c r="B32" s="1" t="s">
        <v>72</v>
      </c>
      <c r="C32" s="1">
        <f>SUBTOTAL(103,Elements12293[Elemento])</f>
      </c>
      <c r="D32" s="1" t="s">
        <v>72</v>
      </c>
      <c r="E32" s="1">
        <f>SUBTOTAL(109,Elements12293[Totais:])</f>
      </c>
    </row>
    <row r="35">
      <c r="A35" s="9" t="s">
        <v>49</v>
      </c>
      <c r="B35" s="9" t="s">
        <v>49</v>
      </c>
      <c r="C35" s="9" t="s">
        <v>49</v>
      </c>
      <c r="D35" s="9" t="s">
        <v>49</v>
      </c>
      <c r="E35" s="9" t="s">
        <v>49</v>
      </c>
    </row>
    <row r="36">
      <c r="A36" s="9" t="s">
        <v>49</v>
      </c>
      <c r="B36" s="9" t="s">
        <v>49</v>
      </c>
      <c r="C36" s="9" t="s">
        <v>49</v>
      </c>
      <c r="D36" s="9" t="s">
        <v>49</v>
      </c>
      <c r="E36" s="9" t="s">
        <v>49</v>
      </c>
    </row>
    <row r="38">
      <c r="A38" s="20" t="s">
        <v>93</v>
      </c>
      <c r="B38" s="20" t="s">
        <v>93</v>
      </c>
      <c r="C38" s="20" t="s">
        <v>93</v>
      </c>
      <c r="D38" s="20" t="s">
        <v>93</v>
      </c>
      <c r="E38" s="20" t="s">
        <v>93</v>
      </c>
    </row>
    <row r="39">
      <c r="A39" s="25" t="s">
        <v>72</v>
      </c>
      <c r="B39" s="25" t="s">
        <v>72</v>
      </c>
      <c r="C39" s="25" t="s">
        <v>72</v>
      </c>
      <c r="D39" s="25" t="s">
        <v>72</v>
      </c>
      <c r="E39" s="25" t="s">
        <v>72</v>
      </c>
    </row>
    <row r="40">
      <c r="A40" s="18" t="s">
        <v>127</v>
      </c>
      <c r="B40" s="18" t="s">
        <v>128</v>
      </c>
      <c r="C40" s="18" t="s">
        <v>129</v>
      </c>
      <c r="D40" s="18" t="s">
        <v>130</v>
      </c>
      <c r="E40" s="18" t="s">
        <v>131</v>
      </c>
    </row>
    <row r="41">
      <c r="A41" s="19" t="s">
        <v>132</v>
      </c>
      <c r="B41" s="19" t="s">
        <v>79</v>
      </c>
      <c r="C41" s="19" t="s">
        <v>116</v>
      </c>
      <c r="D41" s="19" t="s">
        <v>193</v>
      </c>
      <c r="E41" s="19">
        <v>1</v>
      </c>
    </row>
    <row r="42">
      <c r="A42" s="19" t="s">
        <v>132</v>
      </c>
      <c r="B42" s="19" t="s">
        <v>79</v>
      </c>
      <c r="C42" s="19" t="s">
        <v>116</v>
      </c>
      <c r="D42" s="19" t="s">
        <v>194</v>
      </c>
      <c r="E42" s="19">
        <v>1</v>
      </c>
    </row>
    <row r="43">
      <c r="A43" s="19" t="s">
        <v>132</v>
      </c>
      <c r="B43" s="19" t="s">
        <v>79</v>
      </c>
      <c r="C43" s="19" t="s">
        <v>116</v>
      </c>
      <c r="D43" s="19" t="s">
        <v>195</v>
      </c>
      <c r="E43" s="19">
        <v>1</v>
      </c>
    </row>
    <row r="44">
      <c r="A44" s="19" t="s">
        <v>132</v>
      </c>
      <c r="B44" s="19" t="s">
        <v>79</v>
      </c>
      <c r="C44" s="19" t="s">
        <v>116</v>
      </c>
      <c r="D44" s="19" t="s">
        <v>196</v>
      </c>
      <c r="E44" s="19">
        <v>1</v>
      </c>
    </row>
    <row r="45">
      <c r="A45" s="19" t="s">
        <v>132</v>
      </c>
      <c r="B45" s="19" t="s">
        <v>79</v>
      </c>
      <c r="C45" s="19" t="s">
        <v>116</v>
      </c>
      <c r="D45" s="19" t="s">
        <v>197</v>
      </c>
      <c r="E45" s="19">
        <v>1</v>
      </c>
    </row>
    <row r="46">
      <c r="A46" s="19" t="s">
        <v>132</v>
      </c>
      <c r="B46" s="19" t="s">
        <v>79</v>
      </c>
      <c r="C46" s="19" t="s">
        <v>116</v>
      </c>
      <c r="D46" s="19" t="s">
        <v>198</v>
      </c>
      <c r="E46" s="19">
        <v>1</v>
      </c>
    </row>
    <row r="47">
      <c r="A47" s="19" t="s">
        <v>132</v>
      </c>
      <c r="B47" s="19" t="s">
        <v>79</v>
      </c>
      <c r="C47" s="19" t="s">
        <v>116</v>
      </c>
      <c r="D47" s="19" t="s">
        <v>199</v>
      </c>
      <c r="E47" s="19">
        <v>1</v>
      </c>
    </row>
    <row r="48">
      <c r="A48" s="19" t="s">
        <v>132</v>
      </c>
      <c r="B48" s="19" t="s">
        <v>79</v>
      </c>
      <c r="C48" s="19" t="s">
        <v>116</v>
      </c>
      <c r="D48" s="19" t="s">
        <v>200</v>
      </c>
      <c r="E48" s="19">
        <v>1</v>
      </c>
    </row>
    <row r="49">
      <c r="A49" s="19" t="s">
        <v>132</v>
      </c>
      <c r="B49" s="19" t="s">
        <v>79</v>
      </c>
      <c r="C49" s="19" t="s">
        <v>116</v>
      </c>
      <c r="D49" s="19" t="s">
        <v>201</v>
      </c>
      <c r="E49" s="19">
        <v>1</v>
      </c>
    </row>
    <row r="50">
      <c r="A50" s="19" t="s">
        <v>132</v>
      </c>
      <c r="B50" s="19" t="s">
        <v>79</v>
      </c>
      <c r="C50" s="19" t="s">
        <v>116</v>
      </c>
      <c r="D50" s="19" t="s">
        <v>202</v>
      </c>
      <c r="E50" s="19">
        <v>1</v>
      </c>
    </row>
    <row r="51">
      <c r="A51" s="19" t="s">
        <v>132</v>
      </c>
      <c r="B51" s="19" t="s">
        <v>79</v>
      </c>
      <c r="C51" s="19" t="s">
        <v>116</v>
      </c>
      <c r="D51" s="19" t="s">
        <v>203</v>
      </c>
      <c r="E51" s="19">
        <v>1</v>
      </c>
    </row>
    <row r="52">
      <c r="A52" s="19" t="s">
        <v>132</v>
      </c>
      <c r="B52" s="19" t="s">
        <v>79</v>
      </c>
      <c r="C52" s="19" t="s">
        <v>116</v>
      </c>
      <c r="D52" s="19" t="s">
        <v>204</v>
      </c>
      <c r="E52" s="19">
        <v>1</v>
      </c>
    </row>
    <row r="53">
      <c r="A53" s="19" t="s">
        <v>132</v>
      </c>
      <c r="B53" s="19" t="s">
        <v>79</v>
      </c>
      <c r="C53" s="19" t="s">
        <v>116</v>
      </c>
      <c r="D53" s="19" t="s">
        <v>205</v>
      </c>
      <c r="E53" s="19">
        <v>1</v>
      </c>
    </row>
    <row r="54">
      <c r="A54" s="19" t="s">
        <v>132</v>
      </c>
      <c r="B54" s="19" t="s">
        <v>79</v>
      </c>
      <c r="C54" s="19" t="s">
        <v>116</v>
      </c>
      <c r="D54" s="19" t="s">
        <v>206</v>
      </c>
      <c r="E54" s="19">
        <v>1</v>
      </c>
    </row>
    <row r="55">
      <c r="A55" s="19" t="s">
        <v>132</v>
      </c>
      <c r="B55" s="19" t="s">
        <v>79</v>
      </c>
      <c r="C55" s="19" t="s">
        <v>116</v>
      </c>
      <c r="D55" s="19" t="s">
        <v>207</v>
      </c>
      <c r="E55" s="19">
        <v>1</v>
      </c>
    </row>
    <row r="56">
      <c r="A56" s="19" t="s">
        <v>132</v>
      </c>
      <c r="B56" s="19" t="s">
        <v>79</v>
      </c>
      <c r="C56" s="19" t="s">
        <v>116</v>
      </c>
      <c r="D56" s="19" t="s">
        <v>208</v>
      </c>
      <c r="E56" s="19">
        <v>1</v>
      </c>
    </row>
    <row r="57">
      <c r="A57" s="19" t="s">
        <v>132</v>
      </c>
      <c r="B57" s="19" t="s">
        <v>79</v>
      </c>
      <c r="C57" s="19" t="s">
        <v>116</v>
      </c>
      <c r="D57" s="19" t="s">
        <v>209</v>
      </c>
      <c r="E57" s="19">
        <v>1</v>
      </c>
    </row>
    <row r="58">
      <c r="A58" s="19" t="s">
        <v>132</v>
      </c>
      <c r="B58" s="19" t="s">
        <v>79</v>
      </c>
      <c r="C58" s="19" t="s">
        <v>116</v>
      </c>
      <c r="D58" s="19" t="s">
        <v>210</v>
      </c>
      <c r="E58" s="19">
        <v>1</v>
      </c>
    </row>
    <row r="59">
      <c r="A59" s="19" t="s">
        <v>132</v>
      </c>
      <c r="B59" s="19" t="s">
        <v>79</v>
      </c>
      <c r="C59" s="19" t="s">
        <v>116</v>
      </c>
      <c r="D59" s="19" t="s">
        <v>211</v>
      </c>
      <c r="E59" s="19">
        <v>1</v>
      </c>
    </row>
    <row r="60">
      <c r="A60" s="19" t="s">
        <v>132</v>
      </c>
      <c r="B60" s="19" t="s">
        <v>79</v>
      </c>
      <c r="C60" s="19" t="s">
        <v>116</v>
      </c>
      <c r="D60" s="19" t="s">
        <v>212</v>
      </c>
      <c r="E60" s="19">
        <v>1</v>
      </c>
    </row>
    <row r="61">
      <c r="A61" s="19" t="s">
        <v>132</v>
      </c>
      <c r="B61" s="19" t="s">
        <v>79</v>
      </c>
      <c r="C61" s="19" t="s">
        <v>116</v>
      </c>
      <c r="D61" s="19" t="s">
        <v>213</v>
      </c>
      <c r="E61" s="19">
        <v>1</v>
      </c>
    </row>
    <row r="62">
      <c r="A62" s="19" t="s">
        <v>132</v>
      </c>
      <c r="B62" s="19" t="s">
        <v>79</v>
      </c>
      <c r="C62" s="19" t="s">
        <v>116</v>
      </c>
      <c r="D62" s="19" t="s">
        <v>214</v>
      </c>
      <c r="E62" s="19">
        <v>1</v>
      </c>
    </row>
    <row r="63">
      <c r="A63" s="19" t="s">
        <v>132</v>
      </c>
      <c r="B63" s="19" t="s">
        <v>79</v>
      </c>
      <c r="C63" s="19" t="s">
        <v>116</v>
      </c>
      <c r="D63" s="19" t="s">
        <v>215</v>
      </c>
      <c r="E63" s="19">
        <v>1</v>
      </c>
    </row>
    <row r="64">
      <c r="A64" s="1" t="s">
        <v>72</v>
      </c>
      <c r="B64" s="1" t="s">
        <v>72</v>
      </c>
      <c r="C64" s="1">
        <f>SUBTOTAL(103,Elements12294[Elemento])</f>
      </c>
      <c r="D64" s="1" t="s">
        <v>72</v>
      </c>
      <c r="E64" s="1">
        <f>SUBTOTAL(109,Elements12294[Totais:])</f>
      </c>
    </row>
    <row r="67">
      <c r="A67" s="9" t="s">
        <v>49</v>
      </c>
      <c r="B67" s="9" t="s">
        <v>49</v>
      </c>
      <c r="C67" s="9" t="s">
        <v>49</v>
      </c>
      <c r="D67" s="9" t="s">
        <v>49</v>
      </c>
      <c r="E67" s="9" t="s">
        <v>49</v>
      </c>
    </row>
    <row r="68">
      <c r="A68" s="9" t="s">
        <v>49</v>
      </c>
      <c r="B68" s="9" t="s">
        <v>49</v>
      </c>
      <c r="C68" s="9" t="s">
        <v>49</v>
      </c>
      <c r="D68" s="9" t="s">
        <v>49</v>
      </c>
      <c r="E68" s="9" t="s">
        <v>49</v>
      </c>
    </row>
    <row r="70">
      <c r="A70" s="20" t="s">
        <v>93</v>
      </c>
      <c r="B70" s="20" t="s">
        <v>93</v>
      </c>
      <c r="C70" s="20" t="s">
        <v>93</v>
      </c>
      <c r="D70" s="20" t="s">
        <v>93</v>
      </c>
      <c r="E70" s="20" t="s">
        <v>93</v>
      </c>
    </row>
    <row r="71">
      <c r="A71" s="25" t="s">
        <v>72</v>
      </c>
      <c r="B71" s="25" t="s">
        <v>72</v>
      </c>
      <c r="C71" s="25" t="s">
        <v>72</v>
      </c>
      <c r="D71" s="25" t="s">
        <v>72</v>
      </c>
      <c r="E71" s="25" t="s">
        <v>72</v>
      </c>
    </row>
    <row r="72">
      <c r="A72" s="18" t="s">
        <v>127</v>
      </c>
      <c r="B72" s="18" t="s">
        <v>128</v>
      </c>
      <c r="C72" s="18" t="s">
        <v>129</v>
      </c>
      <c r="D72" s="18" t="s">
        <v>130</v>
      </c>
      <c r="E72" s="18" t="s">
        <v>131</v>
      </c>
    </row>
    <row r="73">
      <c r="A73" s="19" t="s">
        <v>132</v>
      </c>
      <c r="B73" s="19" t="s">
        <v>79</v>
      </c>
      <c r="C73" s="19" t="s">
        <v>116</v>
      </c>
      <c r="D73" s="19" t="s">
        <v>216</v>
      </c>
      <c r="E73" s="19">
        <v>1</v>
      </c>
    </row>
    <row r="74">
      <c r="A74" s="19" t="s">
        <v>132</v>
      </c>
      <c r="B74" s="19" t="s">
        <v>79</v>
      </c>
      <c r="C74" s="19" t="s">
        <v>116</v>
      </c>
      <c r="D74" s="19" t="s">
        <v>217</v>
      </c>
      <c r="E74" s="19">
        <v>1</v>
      </c>
    </row>
    <row r="75">
      <c r="A75" s="19" t="s">
        <v>132</v>
      </c>
      <c r="B75" s="19" t="s">
        <v>79</v>
      </c>
      <c r="C75" s="19" t="s">
        <v>116</v>
      </c>
      <c r="D75" s="19" t="s">
        <v>218</v>
      </c>
      <c r="E75" s="19">
        <v>1</v>
      </c>
    </row>
    <row r="76">
      <c r="A76" s="19" t="s">
        <v>132</v>
      </c>
      <c r="B76" s="19" t="s">
        <v>79</v>
      </c>
      <c r="C76" s="19" t="s">
        <v>116</v>
      </c>
      <c r="D76" s="19" t="s">
        <v>219</v>
      </c>
      <c r="E76" s="19">
        <v>1</v>
      </c>
    </row>
    <row r="77">
      <c r="A77" s="19" t="s">
        <v>132</v>
      </c>
      <c r="B77" s="19" t="s">
        <v>79</v>
      </c>
      <c r="C77" s="19" t="s">
        <v>116</v>
      </c>
      <c r="D77" s="19" t="s">
        <v>220</v>
      </c>
      <c r="E77" s="19">
        <v>1</v>
      </c>
    </row>
    <row r="78">
      <c r="A78" s="1" t="s">
        <v>72</v>
      </c>
      <c r="B78" s="1" t="s">
        <v>72</v>
      </c>
      <c r="C78" s="1">
        <f>SUBTOTAL(103,Elements12295[Elemento])</f>
      </c>
      <c r="D78" s="1" t="s">
        <v>72</v>
      </c>
      <c r="E78" s="1">
        <f>SUBTOTAL(109,Elements12295[Totais:])</f>
      </c>
    </row>
    <row r="81">
      <c r="A81" s="9" t="s">
        <v>49</v>
      </c>
      <c r="B81" s="9" t="s">
        <v>49</v>
      </c>
      <c r="C81" s="9" t="s">
        <v>49</v>
      </c>
      <c r="D81" s="9" t="s">
        <v>49</v>
      </c>
      <c r="E81" s="9" t="s">
        <v>49</v>
      </c>
    </row>
    <row r="82">
      <c r="A82" s="9" t="s">
        <v>49</v>
      </c>
      <c r="B82" s="9" t="s">
        <v>49</v>
      </c>
      <c r="C82" s="9" t="s">
        <v>49</v>
      </c>
      <c r="D82" s="9" t="s">
        <v>49</v>
      </c>
      <c r="E82" s="9" t="s">
        <v>49</v>
      </c>
    </row>
    <row r="84">
      <c r="A84" s="20" t="s">
        <v>93</v>
      </c>
      <c r="B84" s="20" t="s">
        <v>93</v>
      </c>
      <c r="C84" s="20" t="s">
        <v>93</v>
      </c>
      <c r="D84" s="20" t="s">
        <v>93</v>
      </c>
      <c r="E84" s="20" t="s">
        <v>93</v>
      </c>
    </row>
    <row r="85">
      <c r="A85" s="25" t="s">
        <v>72</v>
      </c>
      <c r="B85" s="25" t="s">
        <v>72</v>
      </c>
      <c r="C85" s="25" t="s">
        <v>72</v>
      </c>
      <c r="D85" s="25" t="s">
        <v>72</v>
      </c>
      <c r="E85" s="25" t="s">
        <v>72</v>
      </c>
    </row>
    <row r="86">
      <c r="A86" s="18" t="s">
        <v>127</v>
      </c>
      <c r="B86" s="18" t="s">
        <v>128</v>
      </c>
      <c r="C86" s="18" t="s">
        <v>129</v>
      </c>
      <c r="D86" s="18" t="s">
        <v>130</v>
      </c>
      <c r="E86" s="18" t="s">
        <v>131</v>
      </c>
    </row>
    <row r="87">
      <c r="A87" s="19" t="s">
        <v>132</v>
      </c>
      <c r="B87" s="19" t="s">
        <v>79</v>
      </c>
      <c r="C87" s="19" t="s">
        <v>119</v>
      </c>
      <c r="D87" s="19" t="s">
        <v>221</v>
      </c>
      <c r="E87" s="19">
        <v>1</v>
      </c>
    </row>
    <row r="88">
      <c r="A88" s="19" t="s">
        <v>132</v>
      </c>
      <c r="B88" s="19" t="s">
        <v>79</v>
      </c>
      <c r="C88" s="19" t="s">
        <v>119</v>
      </c>
      <c r="D88" s="19" t="s">
        <v>222</v>
      </c>
      <c r="E88" s="19">
        <v>1</v>
      </c>
    </row>
    <row r="89">
      <c r="A89" s="19" t="s">
        <v>132</v>
      </c>
      <c r="B89" s="19" t="s">
        <v>79</v>
      </c>
      <c r="C89" s="19" t="s">
        <v>119</v>
      </c>
      <c r="D89" s="19" t="s">
        <v>223</v>
      </c>
      <c r="E89" s="19">
        <v>1</v>
      </c>
    </row>
    <row r="90">
      <c r="A90" s="19" t="s">
        <v>132</v>
      </c>
      <c r="B90" s="19" t="s">
        <v>79</v>
      </c>
      <c r="C90" s="19" t="s">
        <v>119</v>
      </c>
      <c r="D90" s="19" t="s">
        <v>224</v>
      </c>
      <c r="E90" s="19">
        <v>1</v>
      </c>
    </row>
    <row r="91">
      <c r="A91" s="19" t="s">
        <v>132</v>
      </c>
      <c r="B91" s="19" t="s">
        <v>79</v>
      </c>
      <c r="C91" s="19" t="s">
        <v>119</v>
      </c>
      <c r="D91" s="19" t="s">
        <v>225</v>
      </c>
      <c r="E91" s="19">
        <v>1</v>
      </c>
    </row>
    <row r="92">
      <c r="A92" s="19" t="s">
        <v>132</v>
      </c>
      <c r="B92" s="19" t="s">
        <v>79</v>
      </c>
      <c r="C92" s="19" t="s">
        <v>119</v>
      </c>
      <c r="D92" s="19" t="s">
        <v>226</v>
      </c>
      <c r="E92" s="19">
        <v>1</v>
      </c>
    </row>
    <row r="93">
      <c r="A93" s="1" t="s">
        <v>72</v>
      </c>
      <c r="B93" s="1" t="s">
        <v>72</v>
      </c>
      <c r="C93" s="1">
        <f>SUBTOTAL(103,Elements12296[Elemento])</f>
      </c>
      <c r="D93" s="1" t="s">
        <v>72</v>
      </c>
      <c r="E93" s="1">
        <f>SUBTOTAL(109,Elements12296[Totais:])</f>
      </c>
    </row>
    <row r="96">
      <c r="A96" s="9" t="s">
        <v>49</v>
      </c>
      <c r="B96" s="9" t="s">
        <v>49</v>
      </c>
      <c r="C96" s="9" t="s">
        <v>49</v>
      </c>
      <c r="D96" s="9" t="s">
        <v>49</v>
      </c>
      <c r="E96" s="9" t="s">
        <v>49</v>
      </c>
    </row>
    <row r="97">
      <c r="A97" s="9" t="s">
        <v>49</v>
      </c>
      <c r="B97" s="9" t="s">
        <v>49</v>
      </c>
      <c r="C97" s="9" t="s">
        <v>49</v>
      </c>
      <c r="D97" s="9" t="s">
        <v>49</v>
      </c>
      <c r="E97" s="9" t="s">
        <v>49</v>
      </c>
    </row>
    <row r="99">
      <c r="A99" s="20" t="s">
        <v>93</v>
      </c>
      <c r="B99" s="20" t="s">
        <v>93</v>
      </c>
      <c r="C99" s="20" t="s">
        <v>93</v>
      </c>
      <c r="D99" s="20" t="s">
        <v>93</v>
      </c>
      <c r="E99" s="20" t="s">
        <v>93</v>
      </c>
    </row>
    <row r="100">
      <c r="A100" s="25" t="s">
        <v>72</v>
      </c>
      <c r="B100" s="25" t="s">
        <v>72</v>
      </c>
      <c r="C100" s="25" t="s">
        <v>72</v>
      </c>
      <c r="D100" s="25" t="s">
        <v>72</v>
      </c>
      <c r="E100" s="25" t="s">
        <v>72</v>
      </c>
    </row>
    <row r="101">
      <c r="A101" s="18" t="s">
        <v>127</v>
      </c>
      <c r="B101" s="18" t="s">
        <v>128</v>
      </c>
      <c r="C101" s="18" t="s">
        <v>129</v>
      </c>
      <c r="D101" s="18" t="s">
        <v>130</v>
      </c>
      <c r="E101" s="18" t="s">
        <v>131</v>
      </c>
    </row>
    <row r="102">
      <c r="A102" s="19" t="s">
        <v>132</v>
      </c>
      <c r="B102" s="19" t="s">
        <v>79</v>
      </c>
      <c r="C102" s="19" t="s">
        <v>116</v>
      </c>
      <c r="D102" s="19" t="s">
        <v>227</v>
      </c>
      <c r="E102" s="19">
        <v>1</v>
      </c>
    </row>
    <row r="103">
      <c r="A103" s="19" t="s">
        <v>132</v>
      </c>
      <c r="B103" s="19" t="s">
        <v>79</v>
      </c>
      <c r="C103" s="19" t="s">
        <v>116</v>
      </c>
      <c r="D103" s="19" t="s">
        <v>228</v>
      </c>
      <c r="E103" s="19">
        <v>1</v>
      </c>
    </row>
    <row r="104">
      <c r="A104" s="19" t="s">
        <v>132</v>
      </c>
      <c r="B104" s="19" t="s">
        <v>79</v>
      </c>
      <c r="C104" s="19" t="s">
        <v>116</v>
      </c>
      <c r="D104" s="19" t="s">
        <v>229</v>
      </c>
      <c r="E104" s="19">
        <v>1</v>
      </c>
    </row>
    <row r="105">
      <c r="A105" s="19" t="s">
        <v>132</v>
      </c>
      <c r="B105" s="19" t="s">
        <v>79</v>
      </c>
      <c r="C105" s="19" t="s">
        <v>116</v>
      </c>
      <c r="D105" s="19" t="s">
        <v>230</v>
      </c>
      <c r="E105" s="19">
        <v>1</v>
      </c>
    </row>
    <row r="106">
      <c r="A106" s="19" t="s">
        <v>132</v>
      </c>
      <c r="B106" s="19" t="s">
        <v>79</v>
      </c>
      <c r="C106" s="19" t="s">
        <v>116</v>
      </c>
      <c r="D106" s="19" t="s">
        <v>231</v>
      </c>
      <c r="E106" s="19">
        <v>1</v>
      </c>
    </row>
    <row r="107">
      <c r="A107" s="19" t="s">
        <v>132</v>
      </c>
      <c r="B107" s="19" t="s">
        <v>79</v>
      </c>
      <c r="C107" s="19" t="s">
        <v>116</v>
      </c>
      <c r="D107" s="19" t="s">
        <v>232</v>
      </c>
      <c r="E107" s="19">
        <v>1</v>
      </c>
    </row>
    <row r="108">
      <c r="A108" s="1" t="s">
        <v>72</v>
      </c>
      <c r="B108" s="1" t="s">
        <v>72</v>
      </c>
      <c r="C108" s="1">
        <f>SUBTOTAL(103,Elements12297[Elemento])</f>
      </c>
      <c r="D108" s="1" t="s">
        <v>72</v>
      </c>
      <c r="E108" s="1">
        <f>SUBTOTAL(109,Elements12297[Totais:])</f>
      </c>
    </row>
    <row r="111">
      <c r="A111" s="9" t="s">
        <v>49</v>
      </c>
      <c r="B111" s="9" t="s">
        <v>49</v>
      </c>
      <c r="C111" s="9" t="s">
        <v>49</v>
      </c>
      <c r="D111" s="9" t="s">
        <v>49</v>
      </c>
      <c r="E111" s="9" t="s">
        <v>49</v>
      </c>
    </row>
    <row r="112">
      <c r="A112" s="9" t="s">
        <v>49</v>
      </c>
      <c r="B112" s="9" t="s">
        <v>49</v>
      </c>
      <c r="C112" s="9" t="s">
        <v>49</v>
      </c>
      <c r="D112" s="9" t="s">
        <v>49</v>
      </c>
      <c r="E112" s="9" t="s">
        <v>49</v>
      </c>
    </row>
    <row r="114">
      <c r="A114" s="20" t="s">
        <v>114</v>
      </c>
      <c r="B114" s="20" t="s">
        <v>114</v>
      </c>
      <c r="C114" s="20" t="s">
        <v>114</v>
      </c>
      <c r="D114" s="20" t="s">
        <v>114</v>
      </c>
      <c r="E114" s="20" t="s">
        <v>114</v>
      </c>
    </row>
    <row r="115">
      <c r="A115" s="25" t="s">
        <v>72</v>
      </c>
      <c r="B115" s="25" t="s">
        <v>72</v>
      </c>
      <c r="C115" s="25" t="s">
        <v>72</v>
      </c>
      <c r="D115" s="25" t="s">
        <v>72</v>
      </c>
      <c r="E115" s="25" t="s">
        <v>72</v>
      </c>
    </row>
    <row r="116">
      <c r="A116" s="18" t="s">
        <v>127</v>
      </c>
      <c r="B116" s="18" t="s">
        <v>128</v>
      </c>
      <c r="C116" s="18" t="s">
        <v>129</v>
      </c>
      <c r="D116" s="18" t="s">
        <v>130</v>
      </c>
      <c r="E116" s="18" t="s">
        <v>131</v>
      </c>
    </row>
    <row r="117">
      <c r="A117" s="19" t="s">
        <v>132</v>
      </c>
      <c r="B117" s="19" t="s">
        <v>175</v>
      </c>
      <c r="C117" s="19" t="s">
        <v>116</v>
      </c>
      <c r="D117" s="19" t="s">
        <v>233</v>
      </c>
      <c r="E117" s="19">
        <v>1</v>
      </c>
    </row>
    <row r="118">
      <c r="A118" s="19" t="s">
        <v>132</v>
      </c>
      <c r="B118" s="19" t="s">
        <v>175</v>
      </c>
      <c r="C118" s="19" t="s">
        <v>116</v>
      </c>
      <c r="D118" s="19" t="s">
        <v>234</v>
      </c>
      <c r="E118" s="19">
        <v>1</v>
      </c>
    </row>
    <row r="119">
      <c r="A119" s="1" t="s">
        <v>72</v>
      </c>
      <c r="B119" s="1" t="s">
        <v>72</v>
      </c>
      <c r="C119" s="1">
        <f>SUBTOTAL(103,Elements12298[Elemento])</f>
      </c>
      <c r="D119" s="1" t="s">
        <v>72</v>
      </c>
      <c r="E119" s="1">
        <f>SUBTOTAL(109,Elements12298[Totais:])</f>
      </c>
    </row>
    <row r="122">
      <c r="A122" s="9" t="s">
        <v>49</v>
      </c>
      <c r="B122" s="9" t="s">
        <v>49</v>
      </c>
      <c r="C122" s="9" t="s">
        <v>49</v>
      </c>
      <c r="D122" s="9" t="s">
        <v>49</v>
      </c>
      <c r="E122" s="9" t="s">
        <v>49</v>
      </c>
    </row>
    <row r="123">
      <c r="A123" s="9" t="s">
        <v>49</v>
      </c>
      <c r="B123" s="9" t="s">
        <v>49</v>
      </c>
      <c r="C123" s="9" t="s">
        <v>49</v>
      </c>
      <c r="D123" s="9" t="s">
        <v>49</v>
      </c>
      <c r="E123" s="9" t="s">
        <v>49</v>
      </c>
    </row>
    <row r="125">
      <c r="A125" s="20" t="s">
        <v>93</v>
      </c>
      <c r="B125" s="20" t="s">
        <v>93</v>
      </c>
      <c r="C125" s="20" t="s">
        <v>93</v>
      </c>
      <c r="D125" s="20" t="s">
        <v>93</v>
      </c>
      <c r="E125" s="20" t="s">
        <v>93</v>
      </c>
    </row>
    <row r="126">
      <c r="A126" s="25" t="s">
        <v>72</v>
      </c>
      <c r="B126" s="25" t="s">
        <v>72</v>
      </c>
      <c r="C126" s="25" t="s">
        <v>72</v>
      </c>
      <c r="D126" s="25" t="s">
        <v>72</v>
      </c>
      <c r="E126" s="25" t="s">
        <v>72</v>
      </c>
    </row>
    <row r="127">
      <c r="A127" s="18" t="s">
        <v>127</v>
      </c>
      <c r="B127" s="18" t="s">
        <v>128</v>
      </c>
      <c r="C127" s="18" t="s">
        <v>129</v>
      </c>
      <c r="D127" s="18" t="s">
        <v>130</v>
      </c>
      <c r="E127" s="18" t="s">
        <v>131</v>
      </c>
    </row>
    <row r="128">
      <c r="A128" s="19" t="s">
        <v>132</v>
      </c>
      <c r="B128" s="19" t="s">
        <v>79</v>
      </c>
      <c r="C128" s="19" t="s">
        <v>98</v>
      </c>
      <c r="D128" s="19" t="s">
        <v>235</v>
      </c>
      <c r="E128" s="19">
        <v>1</v>
      </c>
    </row>
    <row r="129">
      <c r="A129" s="19" t="s">
        <v>132</v>
      </c>
      <c r="B129" s="19" t="s">
        <v>79</v>
      </c>
      <c r="C129" s="19" t="s">
        <v>98</v>
      </c>
      <c r="D129" s="19" t="s">
        <v>236</v>
      </c>
      <c r="E129" s="19">
        <v>1</v>
      </c>
    </row>
    <row r="130">
      <c r="A130" s="19" t="s">
        <v>132</v>
      </c>
      <c r="B130" s="19" t="s">
        <v>79</v>
      </c>
      <c r="C130" s="19" t="s">
        <v>98</v>
      </c>
      <c r="D130" s="19" t="s">
        <v>237</v>
      </c>
      <c r="E130" s="19">
        <v>1</v>
      </c>
    </row>
    <row r="131">
      <c r="A131" s="19" t="s">
        <v>132</v>
      </c>
      <c r="B131" s="19" t="s">
        <v>79</v>
      </c>
      <c r="C131" s="19" t="s">
        <v>98</v>
      </c>
      <c r="D131" s="19" t="s">
        <v>238</v>
      </c>
      <c r="E131" s="19">
        <v>1</v>
      </c>
    </row>
    <row r="132">
      <c r="A132" s="19" t="s">
        <v>132</v>
      </c>
      <c r="B132" s="19" t="s">
        <v>79</v>
      </c>
      <c r="C132" s="19" t="s">
        <v>98</v>
      </c>
      <c r="D132" s="19" t="s">
        <v>239</v>
      </c>
      <c r="E132" s="19">
        <v>1</v>
      </c>
    </row>
    <row r="133">
      <c r="A133" s="19" t="s">
        <v>132</v>
      </c>
      <c r="B133" s="19" t="s">
        <v>79</v>
      </c>
      <c r="C133" s="19" t="s">
        <v>98</v>
      </c>
      <c r="D133" s="19" t="s">
        <v>240</v>
      </c>
      <c r="E133" s="19">
        <v>1</v>
      </c>
    </row>
    <row r="134">
      <c r="A134" s="19" t="s">
        <v>132</v>
      </c>
      <c r="B134" s="19" t="s">
        <v>79</v>
      </c>
      <c r="C134" s="19" t="s">
        <v>98</v>
      </c>
      <c r="D134" s="19" t="s">
        <v>241</v>
      </c>
      <c r="E134" s="19">
        <v>1</v>
      </c>
    </row>
    <row r="135">
      <c r="A135" s="19" t="s">
        <v>132</v>
      </c>
      <c r="B135" s="19" t="s">
        <v>79</v>
      </c>
      <c r="C135" s="19" t="s">
        <v>98</v>
      </c>
      <c r="D135" s="19" t="s">
        <v>242</v>
      </c>
      <c r="E135" s="19">
        <v>1</v>
      </c>
    </row>
    <row r="136">
      <c r="A136" s="19" t="s">
        <v>132</v>
      </c>
      <c r="B136" s="19" t="s">
        <v>79</v>
      </c>
      <c r="C136" s="19" t="s">
        <v>98</v>
      </c>
      <c r="D136" s="19" t="s">
        <v>243</v>
      </c>
      <c r="E136" s="19">
        <v>1</v>
      </c>
    </row>
    <row r="137">
      <c r="A137" s="19" t="s">
        <v>132</v>
      </c>
      <c r="B137" s="19" t="s">
        <v>79</v>
      </c>
      <c r="C137" s="19" t="s">
        <v>98</v>
      </c>
      <c r="D137" s="19" t="s">
        <v>244</v>
      </c>
      <c r="E137" s="19">
        <v>1</v>
      </c>
    </row>
    <row r="138">
      <c r="A138" s="19" t="s">
        <v>132</v>
      </c>
      <c r="B138" s="19" t="s">
        <v>79</v>
      </c>
      <c r="C138" s="19" t="s">
        <v>98</v>
      </c>
      <c r="D138" s="19" t="s">
        <v>245</v>
      </c>
      <c r="E138" s="19">
        <v>1</v>
      </c>
    </row>
    <row r="139">
      <c r="A139" s="19" t="s">
        <v>132</v>
      </c>
      <c r="B139" s="19" t="s">
        <v>79</v>
      </c>
      <c r="C139" s="19" t="s">
        <v>98</v>
      </c>
      <c r="D139" s="19" t="s">
        <v>246</v>
      </c>
      <c r="E139" s="19">
        <v>1</v>
      </c>
    </row>
    <row r="140">
      <c r="A140" s="19" t="s">
        <v>132</v>
      </c>
      <c r="B140" s="19" t="s">
        <v>79</v>
      </c>
      <c r="C140" s="19" t="s">
        <v>98</v>
      </c>
      <c r="D140" s="19" t="s">
        <v>247</v>
      </c>
      <c r="E140" s="19">
        <v>1</v>
      </c>
    </row>
    <row r="141">
      <c r="A141" s="19" t="s">
        <v>132</v>
      </c>
      <c r="B141" s="19" t="s">
        <v>79</v>
      </c>
      <c r="C141" s="19" t="s">
        <v>98</v>
      </c>
      <c r="D141" s="19" t="s">
        <v>248</v>
      </c>
      <c r="E141" s="19">
        <v>1</v>
      </c>
    </row>
    <row r="142">
      <c r="A142" s="19" t="s">
        <v>132</v>
      </c>
      <c r="B142" s="19" t="s">
        <v>79</v>
      </c>
      <c r="C142" s="19" t="s">
        <v>98</v>
      </c>
      <c r="D142" s="19" t="s">
        <v>249</v>
      </c>
      <c r="E142" s="19">
        <v>1</v>
      </c>
    </row>
    <row r="143">
      <c r="A143" s="1" t="s">
        <v>72</v>
      </c>
      <c r="B143" s="1" t="s">
        <v>72</v>
      </c>
      <c r="C143" s="1">
        <f>SUBTOTAL(103,Elements12299[Elemento])</f>
      </c>
      <c r="D143" s="1" t="s">
        <v>72</v>
      </c>
      <c r="E143" s="1">
        <f>SUBTOTAL(109,Elements12299[Totais:])</f>
      </c>
    </row>
  </sheetData>
  <mergeCells>
    <mergeCell ref="A1:E2"/>
    <mergeCell ref="A4:E4"/>
    <mergeCell ref="A5:E5"/>
    <mergeCell ref="A11:E12"/>
    <mergeCell ref="A14:E14"/>
    <mergeCell ref="A15:E15"/>
    <mergeCell ref="A23:E24"/>
    <mergeCell ref="A26:E26"/>
    <mergeCell ref="A27:E27"/>
    <mergeCell ref="A35:E36"/>
    <mergeCell ref="A38:E38"/>
    <mergeCell ref="A39:E39"/>
    <mergeCell ref="A67:E68"/>
    <mergeCell ref="A70:E70"/>
    <mergeCell ref="A71:E71"/>
    <mergeCell ref="A81:E82"/>
    <mergeCell ref="A84:E84"/>
    <mergeCell ref="A85:E85"/>
    <mergeCell ref="A96:E97"/>
    <mergeCell ref="A99:E99"/>
    <mergeCell ref="A100:E100"/>
    <mergeCell ref="A111:E112"/>
    <mergeCell ref="A114:E114"/>
    <mergeCell ref="A115:E115"/>
    <mergeCell ref="A122:E123"/>
    <mergeCell ref="A125:E125"/>
    <mergeCell ref="A126:E126"/>
  </mergeCells>
  <hyperlinks>
    <hyperlink ref="A1" r:id="rId10"/>
    <hyperlink ref="B1" r:id="rId11"/>
    <hyperlink ref="C1" r:id="rId12"/>
    <hyperlink ref="D1" r:id="rId13"/>
    <hyperlink ref="E1" r:id="rId14"/>
    <hyperlink ref="A2" r:id="rId15"/>
    <hyperlink ref="B2" r:id="rId16"/>
    <hyperlink ref="C2" r:id="rId17"/>
    <hyperlink ref="D2" r:id="rId18"/>
    <hyperlink ref="E2" r:id="rId19"/>
    <hyperlink ref="A4" r:id="rId20"/>
    <hyperlink ref="B4" r:id="rId21"/>
    <hyperlink ref="C4" r:id="rId22"/>
    <hyperlink ref="D4" r:id="rId23"/>
    <hyperlink ref="E4" r:id="rId24"/>
    <hyperlink ref="A11" r:id="rId25"/>
    <hyperlink ref="B11" r:id="rId26"/>
    <hyperlink ref="C11" r:id="rId27"/>
    <hyperlink ref="D11" r:id="rId28"/>
    <hyperlink ref="E11" r:id="rId29"/>
    <hyperlink ref="A12" r:id="rId30"/>
    <hyperlink ref="B12" r:id="rId31"/>
    <hyperlink ref="C12" r:id="rId32"/>
    <hyperlink ref="D12" r:id="rId33"/>
    <hyperlink ref="E12" r:id="rId34"/>
    <hyperlink ref="A14" r:id="rId35"/>
    <hyperlink ref="B14" r:id="rId36"/>
    <hyperlink ref="C14" r:id="rId37"/>
    <hyperlink ref="D14" r:id="rId38"/>
    <hyperlink ref="E14" r:id="rId39"/>
    <hyperlink ref="A23" r:id="rId40"/>
    <hyperlink ref="B23" r:id="rId41"/>
    <hyperlink ref="C23" r:id="rId42"/>
    <hyperlink ref="D23" r:id="rId43"/>
    <hyperlink ref="E23" r:id="rId44"/>
    <hyperlink ref="A24" r:id="rId45"/>
    <hyperlink ref="B24" r:id="rId46"/>
    <hyperlink ref="C24" r:id="rId47"/>
    <hyperlink ref="D24" r:id="rId48"/>
    <hyperlink ref="E24" r:id="rId49"/>
    <hyperlink ref="A26" r:id="rId50"/>
    <hyperlink ref="B26" r:id="rId51"/>
    <hyperlink ref="C26" r:id="rId52"/>
    <hyperlink ref="D26" r:id="rId53"/>
    <hyperlink ref="E26" r:id="rId54"/>
    <hyperlink ref="A35" r:id="rId55"/>
    <hyperlink ref="B35" r:id="rId56"/>
    <hyperlink ref="C35" r:id="rId57"/>
    <hyperlink ref="D35" r:id="rId58"/>
    <hyperlink ref="E35" r:id="rId59"/>
    <hyperlink ref="A36" r:id="rId60"/>
    <hyperlink ref="B36" r:id="rId61"/>
    <hyperlink ref="C36" r:id="rId62"/>
    <hyperlink ref="D36" r:id="rId63"/>
    <hyperlink ref="E36" r:id="rId64"/>
    <hyperlink ref="A38" r:id="rId65"/>
    <hyperlink ref="B38" r:id="rId66"/>
    <hyperlink ref="C38" r:id="rId67"/>
    <hyperlink ref="D38" r:id="rId68"/>
    <hyperlink ref="E38" r:id="rId69"/>
    <hyperlink ref="A67" r:id="rId70"/>
    <hyperlink ref="B67" r:id="rId71"/>
    <hyperlink ref="C67" r:id="rId72"/>
    <hyperlink ref="D67" r:id="rId73"/>
    <hyperlink ref="E67" r:id="rId74"/>
    <hyperlink ref="A68" r:id="rId75"/>
    <hyperlink ref="B68" r:id="rId76"/>
    <hyperlink ref="C68" r:id="rId77"/>
    <hyperlink ref="D68" r:id="rId78"/>
    <hyperlink ref="E68" r:id="rId79"/>
    <hyperlink ref="A70" r:id="rId80"/>
    <hyperlink ref="B70" r:id="rId81"/>
    <hyperlink ref="C70" r:id="rId82"/>
    <hyperlink ref="D70" r:id="rId83"/>
    <hyperlink ref="E70" r:id="rId84"/>
    <hyperlink ref="A81" r:id="rId85"/>
    <hyperlink ref="B81" r:id="rId86"/>
    <hyperlink ref="C81" r:id="rId87"/>
    <hyperlink ref="D81" r:id="rId88"/>
    <hyperlink ref="E81" r:id="rId89"/>
    <hyperlink ref="A82" r:id="rId90"/>
    <hyperlink ref="B82" r:id="rId91"/>
    <hyperlink ref="C82" r:id="rId92"/>
    <hyperlink ref="D82" r:id="rId93"/>
    <hyperlink ref="E82" r:id="rId94"/>
    <hyperlink ref="A84" r:id="rId95"/>
    <hyperlink ref="B84" r:id="rId96"/>
    <hyperlink ref="C84" r:id="rId97"/>
    <hyperlink ref="D84" r:id="rId98"/>
    <hyperlink ref="E84" r:id="rId99"/>
    <hyperlink ref="A96" r:id="rId100"/>
    <hyperlink ref="B96" r:id="rId101"/>
    <hyperlink ref="C96" r:id="rId102"/>
    <hyperlink ref="D96" r:id="rId103"/>
    <hyperlink ref="E96" r:id="rId104"/>
    <hyperlink ref="A97" r:id="rId105"/>
    <hyperlink ref="B97" r:id="rId106"/>
    <hyperlink ref="C97" r:id="rId107"/>
    <hyperlink ref="D97" r:id="rId108"/>
    <hyperlink ref="E97" r:id="rId109"/>
    <hyperlink ref="A99" r:id="rId110"/>
    <hyperlink ref="B99" r:id="rId111"/>
    <hyperlink ref="C99" r:id="rId112"/>
    <hyperlink ref="D99" r:id="rId113"/>
    <hyperlink ref="E99" r:id="rId114"/>
    <hyperlink ref="A111" r:id="rId115"/>
    <hyperlink ref="B111" r:id="rId116"/>
    <hyperlink ref="C111" r:id="rId117"/>
    <hyperlink ref="D111" r:id="rId118"/>
    <hyperlink ref="E111" r:id="rId119"/>
    <hyperlink ref="A112" r:id="rId120"/>
    <hyperlink ref="B112" r:id="rId121"/>
    <hyperlink ref="C112" r:id="rId122"/>
    <hyperlink ref="D112" r:id="rId123"/>
    <hyperlink ref="E112" r:id="rId124"/>
    <hyperlink ref="A114" r:id="rId125"/>
    <hyperlink ref="B114" r:id="rId126"/>
    <hyperlink ref="C114" r:id="rId127"/>
    <hyperlink ref="D114" r:id="rId128"/>
    <hyperlink ref="E114" r:id="rId129"/>
    <hyperlink ref="A122" r:id="rId130"/>
    <hyperlink ref="B122" r:id="rId131"/>
    <hyperlink ref="C122" r:id="rId132"/>
    <hyperlink ref="D122" r:id="rId133"/>
    <hyperlink ref="E122" r:id="rId134"/>
    <hyperlink ref="A123" r:id="rId135"/>
    <hyperlink ref="B123" r:id="rId136"/>
    <hyperlink ref="C123" r:id="rId137"/>
    <hyperlink ref="D123" r:id="rId138"/>
    <hyperlink ref="E123" r:id="rId139"/>
    <hyperlink ref="A125" r:id="rId140"/>
    <hyperlink ref="B125" r:id="rId141"/>
    <hyperlink ref="C125" r:id="rId142"/>
    <hyperlink ref="D125" r:id="rId143"/>
    <hyperlink ref="E125" r:id="rId144"/>
  </hyperlinks>
  <headerFooter/>
  <tableParts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25.xml><?xml version="1.0" encoding="utf-8"?>
<worksheet xmlns:r="http://schemas.openxmlformats.org/officeDocument/2006/relationships" xmlns="http://schemas.openxmlformats.org/spreadsheetml/2006/main">
  <dimension ref="A1:E4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53</v>
      </c>
      <c r="B1" s="9" t="s">
        <v>53</v>
      </c>
      <c r="C1" s="9" t="s">
        <v>53</v>
      </c>
      <c r="D1" s="9" t="s">
        <v>53</v>
      </c>
      <c r="E1" s="9" t="s">
        <v>53</v>
      </c>
    </row>
    <row r="2">
      <c r="A2" s="9" t="s">
        <v>53</v>
      </c>
      <c r="B2" s="9" t="s">
        <v>53</v>
      </c>
      <c r="C2" s="9" t="s">
        <v>53</v>
      </c>
      <c r="D2" s="9" t="s">
        <v>53</v>
      </c>
      <c r="E2" s="9" t="s">
        <v>53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84</v>
      </c>
      <c r="D7" s="19" t="s">
        <v>133</v>
      </c>
      <c r="E7" s="19">
        <v>1</v>
      </c>
    </row>
    <row r="8">
      <c r="A8" s="19" t="s">
        <v>132</v>
      </c>
      <c r="B8" s="19" t="s">
        <v>79</v>
      </c>
      <c r="C8" s="19" t="s">
        <v>84</v>
      </c>
      <c r="D8" s="19" t="s">
        <v>134</v>
      </c>
      <c r="E8" s="19">
        <v>1</v>
      </c>
    </row>
    <row r="9">
      <c r="A9" s="19" t="s">
        <v>132</v>
      </c>
      <c r="B9" s="19" t="s">
        <v>79</v>
      </c>
      <c r="C9" s="19" t="s">
        <v>84</v>
      </c>
      <c r="D9" s="19" t="s">
        <v>135</v>
      </c>
      <c r="E9" s="19">
        <v>1</v>
      </c>
    </row>
    <row r="10">
      <c r="A10" s="19" t="s">
        <v>132</v>
      </c>
      <c r="B10" s="19" t="s">
        <v>79</v>
      </c>
      <c r="C10" s="19" t="s">
        <v>84</v>
      </c>
      <c r="D10" s="19" t="s">
        <v>136</v>
      </c>
      <c r="E10" s="19">
        <v>1</v>
      </c>
    </row>
    <row r="11">
      <c r="A11" s="19" t="s">
        <v>132</v>
      </c>
      <c r="B11" s="19" t="s">
        <v>79</v>
      </c>
      <c r="C11" s="19" t="s">
        <v>84</v>
      </c>
      <c r="D11" s="19" t="s">
        <v>137</v>
      </c>
      <c r="E11" s="19">
        <v>1</v>
      </c>
    </row>
    <row r="12">
      <c r="A12" s="19" t="s">
        <v>132</v>
      </c>
      <c r="B12" s="19" t="s">
        <v>79</v>
      </c>
      <c r="C12" s="19" t="s">
        <v>84</v>
      </c>
      <c r="D12" s="19" t="s">
        <v>138</v>
      </c>
      <c r="E12" s="19">
        <v>1</v>
      </c>
    </row>
    <row r="13">
      <c r="A13" s="19" t="s">
        <v>132</v>
      </c>
      <c r="B13" s="19" t="s">
        <v>79</v>
      </c>
      <c r="C13" s="19" t="s">
        <v>84</v>
      </c>
      <c r="D13" s="19" t="s">
        <v>139</v>
      </c>
      <c r="E13" s="19">
        <v>1</v>
      </c>
    </row>
    <row r="14">
      <c r="A14" s="19" t="s">
        <v>132</v>
      </c>
      <c r="B14" s="19" t="s">
        <v>79</v>
      </c>
      <c r="C14" s="19" t="s">
        <v>84</v>
      </c>
      <c r="D14" s="19" t="s">
        <v>140</v>
      </c>
      <c r="E14" s="19">
        <v>1</v>
      </c>
    </row>
    <row r="15">
      <c r="A15" s="19" t="s">
        <v>132</v>
      </c>
      <c r="B15" s="19" t="s">
        <v>79</v>
      </c>
      <c r="C15" s="19" t="s">
        <v>84</v>
      </c>
      <c r="D15" s="19" t="s">
        <v>141</v>
      </c>
      <c r="E15" s="19">
        <v>1</v>
      </c>
    </row>
    <row r="16">
      <c r="A16" s="19" t="s">
        <v>132</v>
      </c>
      <c r="B16" s="19" t="s">
        <v>79</v>
      </c>
      <c r="C16" s="19" t="s">
        <v>84</v>
      </c>
      <c r="D16" s="19" t="s">
        <v>142</v>
      </c>
      <c r="E16" s="19">
        <v>1</v>
      </c>
    </row>
    <row r="17">
      <c r="A17" s="19" t="s">
        <v>132</v>
      </c>
      <c r="B17" s="19" t="s">
        <v>79</v>
      </c>
      <c r="C17" s="19" t="s">
        <v>84</v>
      </c>
      <c r="D17" s="19" t="s">
        <v>143</v>
      </c>
      <c r="E17" s="19">
        <v>1</v>
      </c>
    </row>
    <row r="18">
      <c r="A18" s="19" t="s">
        <v>132</v>
      </c>
      <c r="B18" s="19" t="s">
        <v>79</v>
      </c>
      <c r="C18" s="19" t="s">
        <v>84</v>
      </c>
      <c r="D18" s="19" t="s">
        <v>144</v>
      </c>
      <c r="E18" s="19">
        <v>1</v>
      </c>
    </row>
    <row r="19">
      <c r="A19" s="19" t="s">
        <v>132</v>
      </c>
      <c r="B19" s="19" t="s">
        <v>79</v>
      </c>
      <c r="C19" s="19" t="s">
        <v>84</v>
      </c>
      <c r="D19" s="19" t="s">
        <v>145</v>
      </c>
      <c r="E19" s="19">
        <v>1</v>
      </c>
    </row>
    <row r="20">
      <c r="A20" s="19" t="s">
        <v>132</v>
      </c>
      <c r="B20" s="19" t="s">
        <v>79</v>
      </c>
      <c r="C20" s="19" t="s">
        <v>84</v>
      </c>
      <c r="D20" s="19" t="s">
        <v>146</v>
      </c>
      <c r="E20" s="19">
        <v>1</v>
      </c>
    </row>
    <row r="21">
      <c r="A21" s="19" t="s">
        <v>132</v>
      </c>
      <c r="B21" s="19" t="s">
        <v>79</v>
      </c>
      <c r="C21" s="19" t="s">
        <v>84</v>
      </c>
      <c r="D21" s="19" t="s">
        <v>147</v>
      </c>
      <c r="E21" s="19">
        <v>1</v>
      </c>
    </row>
    <row r="22">
      <c r="A22" s="19" t="s">
        <v>132</v>
      </c>
      <c r="B22" s="19" t="s">
        <v>79</v>
      </c>
      <c r="C22" s="19" t="s">
        <v>84</v>
      </c>
      <c r="D22" s="19" t="s">
        <v>148</v>
      </c>
      <c r="E22" s="19">
        <v>1</v>
      </c>
    </row>
    <row r="23">
      <c r="A23" s="19" t="s">
        <v>132</v>
      </c>
      <c r="B23" s="19" t="s">
        <v>79</v>
      </c>
      <c r="C23" s="19" t="s">
        <v>84</v>
      </c>
      <c r="D23" s="19" t="s">
        <v>149</v>
      </c>
      <c r="E23" s="19">
        <v>1</v>
      </c>
    </row>
    <row r="24">
      <c r="A24" s="19" t="s">
        <v>132</v>
      </c>
      <c r="B24" s="19" t="s">
        <v>79</v>
      </c>
      <c r="C24" s="19" t="s">
        <v>84</v>
      </c>
      <c r="D24" s="19" t="s">
        <v>150</v>
      </c>
      <c r="E24" s="19">
        <v>1</v>
      </c>
    </row>
    <row r="25">
      <c r="A25" s="19" t="s">
        <v>132</v>
      </c>
      <c r="B25" s="19" t="s">
        <v>79</v>
      </c>
      <c r="C25" s="19" t="s">
        <v>84</v>
      </c>
      <c r="D25" s="19" t="s">
        <v>151</v>
      </c>
      <c r="E25" s="19">
        <v>1</v>
      </c>
    </row>
    <row r="26">
      <c r="A26" s="19" t="s">
        <v>132</v>
      </c>
      <c r="B26" s="19" t="s">
        <v>79</v>
      </c>
      <c r="C26" s="19" t="s">
        <v>84</v>
      </c>
      <c r="D26" s="19" t="s">
        <v>152</v>
      </c>
      <c r="E26" s="19">
        <v>1</v>
      </c>
    </row>
    <row r="27">
      <c r="A27" s="19" t="s">
        <v>132</v>
      </c>
      <c r="B27" s="19" t="s">
        <v>79</v>
      </c>
      <c r="C27" s="19" t="s">
        <v>84</v>
      </c>
      <c r="D27" s="19" t="s">
        <v>153</v>
      </c>
      <c r="E27" s="19">
        <v>1</v>
      </c>
    </row>
    <row r="28">
      <c r="A28" s="19" t="s">
        <v>132</v>
      </c>
      <c r="B28" s="19" t="s">
        <v>79</v>
      </c>
      <c r="C28" s="19" t="s">
        <v>84</v>
      </c>
      <c r="D28" s="19" t="s">
        <v>154</v>
      </c>
      <c r="E28" s="19">
        <v>1</v>
      </c>
    </row>
    <row r="29">
      <c r="A29" s="19" t="s">
        <v>132</v>
      </c>
      <c r="B29" s="19" t="s">
        <v>79</v>
      </c>
      <c r="C29" s="19" t="s">
        <v>84</v>
      </c>
      <c r="D29" s="19" t="s">
        <v>155</v>
      </c>
      <c r="E29" s="19">
        <v>1</v>
      </c>
    </row>
    <row r="30">
      <c r="A30" s="19" t="s">
        <v>132</v>
      </c>
      <c r="B30" s="19" t="s">
        <v>79</v>
      </c>
      <c r="C30" s="19" t="s">
        <v>84</v>
      </c>
      <c r="D30" s="19" t="s">
        <v>156</v>
      </c>
      <c r="E30" s="19">
        <v>1</v>
      </c>
    </row>
    <row r="31">
      <c r="A31" s="19" t="s">
        <v>132</v>
      </c>
      <c r="B31" s="19" t="s">
        <v>79</v>
      </c>
      <c r="C31" s="19" t="s">
        <v>84</v>
      </c>
      <c r="D31" s="19" t="s">
        <v>157</v>
      </c>
      <c r="E31" s="19">
        <v>1</v>
      </c>
    </row>
    <row r="32">
      <c r="A32" s="19" t="s">
        <v>132</v>
      </c>
      <c r="B32" s="19" t="s">
        <v>79</v>
      </c>
      <c r="C32" s="19" t="s">
        <v>84</v>
      </c>
      <c r="D32" s="19" t="s">
        <v>158</v>
      </c>
      <c r="E32" s="19">
        <v>1</v>
      </c>
    </row>
    <row r="33">
      <c r="A33" s="19" t="s">
        <v>132</v>
      </c>
      <c r="B33" s="19" t="s">
        <v>79</v>
      </c>
      <c r="C33" s="19" t="s">
        <v>84</v>
      </c>
      <c r="D33" s="19" t="s">
        <v>159</v>
      </c>
      <c r="E33" s="19">
        <v>1</v>
      </c>
    </row>
    <row r="34">
      <c r="A34" s="19" t="s">
        <v>132</v>
      </c>
      <c r="B34" s="19" t="s">
        <v>79</v>
      </c>
      <c r="C34" s="19" t="s">
        <v>84</v>
      </c>
      <c r="D34" s="19" t="s">
        <v>160</v>
      </c>
      <c r="E34" s="19">
        <v>1</v>
      </c>
    </row>
    <row r="35">
      <c r="A35" s="19" t="s">
        <v>132</v>
      </c>
      <c r="B35" s="19" t="s">
        <v>79</v>
      </c>
      <c r="C35" s="19" t="s">
        <v>84</v>
      </c>
      <c r="D35" s="19" t="s">
        <v>161</v>
      </c>
      <c r="E35" s="19">
        <v>1</v>
      </c>
    </row>
    <row r="36">
      <c r="A36" s="19" t="s">
        <v>132</v>
      </c>
      <c r="B36" s="19" t="s">
        <v>79</v>
      </c>
      <c r="C36" s="19" t="s">
        <v>84</v>
      </c>
      <c r="D36" s="19" t="s">
        <v>162</v>
      </c>
      <c r="E36" s="19">
        <v>1</v>
      </c>
    </row>
    <row r="37">
      <c r="A37" s="19" t="s">
        <v>132</v>
      </c>
      <c r="B37" s="19" t="s">
        <v>79</v>
      </c>
      <c r="C37" s="19" t="s">
        <v>84</v>
      </c>
      <c r="D37" s="19" t="s">
        <v>163</v>
      </c>
      <c r="E37" s="19">
        <v>1</v>
      </c>
    </row>
    <row r="38">
      <c r="A38" s="19" t="s">
        <v>132</v>
      </c>
      <c r="B38" s="19" t="s">
        <v>79</v>
      </c>
      <c r="C38" s="19" t="s">
        <v>84</v>
      </c>
      <c r="D38" s="19" t="s">
        <v>164</v>
      </c>
      <c r="E38" s="19">
        <v>1</v>
      </c>
    </row>
    <row r="39">
      <c r="A39" s="19" t="s">
        <v>132</v>
      </c>
      <c r="B39" s="19" t="s">
        <v>79</v>
      </c>
      <c r="C39" s="19" t="s">
        <v>84</v>
      </c>
      <c r="D39" s="19" t="s">
        <v>165</v>
      </c>
      <c r="E39" s="19">
        <v>1</v>
      </c>
    </row>
    <row r="40">
      <c r="A40" s="19" t="s">
        <v>132</v>
      </c>
      <c r="B40" s="19" t="s">
        <v>79</v>
      </c>
      <c r="C40" s="19" t="s">
        <v>84</v>
      </c>
      <c r="D40" s="19" t="s">
        <v>166</v>
      </c>
      <c r="E40" s="19">
        <v>1</v>
      </c>
    </row>
    <row r="41">
      <c r="A41" s="19" t="s">
        <v>132</v>
      </c>
      <c r="B41" s="19" t="s">
        <v>79</v>
      </c>
      <c r="C41" s="19" t="s">
        <v>84</v>
      </c>
      <c r="D41" s="19" t="s">
        <v>167</v>
      </c>
      <c r="E41" s="19">
        <v>1</v>
      </c>
    </row>
    <row r="42">
      <c r="A42" s="19" t="s">
        <v>132</v>
      </c>
      <c r="B42" s="19" t="s">
        <v>79</v>
      </c>
      <c r="C42" s="19" t="s">
        <v>84</v>
      </c>
      <c r="D42" s="19" t="s">
        <v>168</v>
      </c>
      <c r="E42" s="19">
        <v>1</v>
      </c>
    </row>
    <row r="43">
      <c r="A43" s="19" t="s">
        <v>132</v>
      </c>
      <c r="B43" s="19" t="s">
        <v>79</v>
      </c>
      <c r="C43" s="19" t="s">
        <v>84</v>
      </c>
      <c r="D43" s="19" t="s">
        <v>169</v>
      </c>
      <c r="E43" s="19">
        <v>1</v>
      </c>
    </row>
    <row r="44">
      <c r="A44" s="19" t="s">
        <v>132</v>
      </c>
      <c r="B44" s="19" t="s">
        <v>79</v>
      </c>
      <c r="C44" s="19" t="s">
        <v>84</v>
      </c>
      <c r="D44" s="19" t="s">
        <v>170</v>
      </c>
      <c r="E44" s="19">
        <v>1</v>
      </c>
    </row>
    <row r="45">
      <c r="A45" s="1" t="s">
        <v>72</v>
      </c>
      <c r="B45" s="1" t="s">
        <v>72</v>
      </c>
      <c r="C45" s="1">
        <f>SUBTOTAL(103,Elements122101[Elemento])</f>
      </c>
      <c r="D45" s="1" t="s">
        <v>72</v>
      </c>
      <c r="E45" s="1">
        <f>SUBTOTAL(109,Elements122101[Totais:])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dimension ref="A1:E1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57</v>
      </c>
      <c r="B1" s="9" t="s">
        <v>57</v>
      </c>
      <c r="C1" s="9" t="s">
        <v>57</v>
      </c>
      <c r="D1" s="9" t="s">
        <v>57</v>
      </c>
      <c r="E1" s="9" t="s">
        <v>57</v>
      </c>
    </row>
    <row r="2">
      <c r="A2" s="9" t="s">
        <v>57</v>
      </c>
      <c r="B2" s="9" t="s">
        <v>57</v>
      </c>
      <c r="C2" s="9" t="s">
        <v>57</v>
      </c>
      <c r="D2" s="9" t="s">
        <v>57</v>
      </c>
      <c r="E2" s="9" t="s">
        <v>57</v>
      </c>
    </row>
    <row r="4">
      <c r="A4" s="20" t="s">
        <v>93</v>
      </c>
      <c r="B4" s="20" t="s">
        <v>93</v>
      </c>
      <c r="C4" s="20" t="s">
        <v>93</v>
      </c>
      <c r="D4" s="20" t="s">
        <v>93</v>
      </c>
      <c r="E4" s="20" t="s">
        <v>93</v>
      </c>
    </row>
    <row r="5">
      <c r="A5" s="25" t="s">
        <v>72</v>
      </c>
      <c r="B5" s="25" t="s">
        <v>72</v>
      </c>
      <c r="C5" s="25" t="s">
        <v>72</v>
      </c>
      <c r="D5" s="25" t="s">
        <v>72</v>
      </c>
      <c r="E5" s="25" t="s">
        <v>72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116</v>
      </c>
      <c r="D7" s="19" t="s">
        <v>216</v>
      </c>
      <c r="E7" s="19">
        <v>1</v>
      </c>
    </row>
    <row r="8">
      <c r="A8" s="19" t="s">
        <v>132</v>
      </c>
      <c r="B8" s="19" t="s">
        <v>79</v>
      </c>
      <c r="C8" s="19" t="s">
        <v>116</v>
      </c>
      <c r="D8" s="19" t="s">
        <v>217</v>
      </c>
      <c r="E8" s="19">
        <v>1</v>
      </c>
    </row>
    <row r="9">
      <c r="A9" s="19" t="s">
        <v>132</v>
      </c>
      <c r="B9" s="19" t="s">
        <v>79</v>
      </c>
      <c r="C9" s="19" t="s">
        <v>116</v>
      </c>
      <c r="D9" s="19" t="s">
        <v>218</v>
      </c>
      <c r="E9" s="19">
        <v>1</v>
      </c>
    </row>
    <row r="10">
      <c r="A10" s="19" t="s">
        <v>132</v>
      </c>
      <c r="B10" s="19" t="s">
        <v>79</v>
      </c>
      <c r="C10" s="19" t="s">
        <v>116</v>
      </c>
      <c r="D10" s="19" t="s">
        <v>219</v>
      </c>
      <c r="E10" s="19">
        <v>1</v>
      </c>
    </row>
    <row r="11">
      <c r="A11" s="19" t="s">
        <v>132</v>
      </c>
      <c r="B11" s="19" t="s">
        <v>79</v>
      </c>
      <c r="C11" s="19" t="s">
        <v>116</v>
      </c>
      <c r="D11" s="19" t="s">
        <v>220</v>
      </c>
      <c r="E11" s="19">
        <v>1</v>
      </c>
    </row>
    <row r="12">
      <c r="A12" s="1" t="s">
        <v>72</v>
      </c>
      <c r="B12" s="1" t="s">
        <v>72</v>
      </c>
      <c r="C12" s="1">
        <f>SUBTOTAL(103,Elements122111[Elemento])</f>
      </c>
      <c r="D12" s="1" t="s">
        <v>72</v>
      </c>
      <c r="E12" s="1">
        <f>SUBTOTAL(109,Elements122111[Totais:])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E12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60</v>
      </c>
      <c r="B1" s="9" t="s">
        <v>60</v>
      </c>
      <c r="C1" s="9" t="s">
        <v>60</v>
      </c>
      <c r="D1" s="9" t="s">
        <v>60</v>
      </c>
      <c r="E1" s="9" t="s">
        <v>60</v>
      </c>
    </row>
    <row r="2">
      <c r="A2" s="9" t="s">
        <v>60</v>
      </c>
      <c r="B2" s="9" t="s">
        <v>60</v>
      </c>
      <c r="C2" s="9" t="s">
        <v>60</v>
      </c>
      <c r="D2" s="9" t="s">
        <v>60</v>
      </c>
      <c r="E2" s="9" t="s">
        <v>60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75</v>
      </c>
      <c r="B5" s="25" t="s">
        <v>75</v>
      </c>
      <c r="C5" s="25" t="s">
        <v>75</v>
      </c>
      <c r="D5" s="25" t="s">
        <v>75</v>
      </c>
      <c r="E5" s="25" t="s">
        <v>75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107</v>
      </c>
      <c r="D7" s="19" t="s">
        <v>190</v>
      </c>
      <c r="E7" s="19">
        <v>2.4128000104764737</v>
      </c>
    </row>
    <row r="8">
      <c r="A8" s="19" t="s">
        <v>132</v>
      </c>
      <c r="B8" s="19" t="s">
        <v>79</v>
      </c>
      <c r="C8" s="19" t="s">
        <v>108</v>
      </c>
      <c r="D8" s="19" t="s">
        <v>191</v>
      </c>
      <c r="E8" s="19">
        <v>2.7040000117408765</v>
      </c>
    </row>
    <row r="9">
      <c r="A9" s="19" t="s">
        <v>132</v>
      </c>
      <c r="B9" s="19" t="s">
        <v>79</v>
      </c>
      <c r="C9" s="19" t="s">
        <v>96</v>
      </c>
      <c r="D9" s="19" t="s">
        <v>177</v>
      </c>
      <c r="E9" s="19">
        <v>4.0922000177684961</v>
      </c>
    </row>
    <row r="10">
      <c r="A10" s="19" t="s">
        <v>132</v>
      </c>
      <c r="B10" s="19" t="s">
        <v>79</v>
      </c>
      <c r="C10" s="19" t="s">
        <v>119</v>
      </c>
      <c r="D10" s="19" t="s">
        <v>221</v>
      </c>
      <c r="E10" s="19">
        <v>2.3072000100179544</v>
      </c>
    </row>
    <row r="11">
      <c r="A11" s="19" t="s">
        <v>132</v>
      </c>
      <c r="B11" s="19" t="s">
        <v>79</v>
      </c>
      <c r="C11" s="19" t="s">
        <v>119</v>
      </c>
      <c r="D11" s="19" t="s">
        <v>222</v>
      </c>
      <c r="E11" s="19">
        <v>2.3072000100179544</v>
      </c>
    </row>
    <row r="12">
      <c r="A12" s="19" t="s">
        <v>132</v>
      </c>
      <c r="B12" s="19" t="s">
        <v>79</v>
      </c>
      <c r="C12" s="19" t="s">
        <v>119</v>
      </c>
      <c r="D12" s="19" t="s">
        <v>223</v>
      </c>
      <c r="E12" s="19">
        <v>2.3072000100179544</v>
      </c>
    </row>
    <row r="13">
      <c r="A13" s="19" t="s">
        <v>132</v>
      </c>
      <c r="B13" s="19" t="s">
        <v>79</v>
      </c>
      <c r="C13" s="19" t="s">
        <v>119</v>
      </c>
      <c r="D13" s="19" t="s">
        <v>224</v>
      </c>
      <c r="E13" s="19">
        <v>2.3072000100179544</v>
      </c>
    </row>
    <row r="14">
      <c r="A14" s="19" t="s">
        <v>132</v>
      </c>
      <c r="B14" s="19" t="s">
        <v>79</v>
      </c>
      <c r="C14" s="19" t="s">
        <v>119</v>
      </c>
      <c r="D14" s="19" t="s">
        <v>225</v>
      </c>
      <c r="E14" s="19">
        <v>2.3072000100179544</v>
      </c>
    </row>
    <row r="15">
      <c r="A15" s="19" t="s">
        <v>132</v>
      </c>
      <c r="B15" s="19" t="s">
        <v>79</v>
      </c>
      <c r="C15" s="19" t="s">
        <v>119</v>
      </c>
      <c r="D15" s="19" t="s">
        <v>226</v>
      </c>
      <c r="E15" s="19">
        <v>2.3072000100179544</v>
      </c>
    </row>
    <row r="16">
      <c r="A16" s="19" t="s">
        <v>132</v>
      </c>
      <c r="B16" s="19" t="s">
        <v>79</v>
      </c>
      <c r="C16" s="19" t="s">
        <v>250</v>
      </c>
      <c r="D16" s="19" t="s">
        <v>251</v>
      </c>
      <c r="E16" s="19">
        <v>3.5432000153847163</v>
      </c>
    </row>
    <row r="17">
      <c r="A17" s="19" t="s">
        <v>132</v>
      </c>
      <c r="B17" s="19" t="s">
        <v>175</v>
      </c>
      <c r="C17" s="19" t="s">
        <v>100</v>
      </c>
      <c r="D17" s="19" t="s">
        <v>182</v>
      </c>
      <c r="E17" s="19">
        <v>3.7800000164129108</v>
      </c>
    </row>
    <row r="18">
      <c r="A18" s="19" t="s">
        <v>132</v>
      </c>
      <c r="B18" s="19" t="s">
        <v>175</v>
      </c>
      <c r="C18" s="19" t="s">
        <v>100</v>
      </c>
      <c r="D18" s="19" t="s">
        <v>183</v>
      </c>
      <c r="E18" s="19">
        <v>3.7800000164129108</v>
      </c>
    </row>
    <row r="19">
      <c r="A19" s="19" t="s">
        <v>132</v>
      </c>
      <c r="B19" s="19" t="s">
        <v>175</v>
      </c>
      <c r="C19" s="19" t="s">
        <v>100</v>
      </c>
      <c r="D19" s="19" t="s">
        <v>184</v>
      </c>
      <c r="E19" s="19">
        <v>3.7800000164129108</v>
      </c>
    </row>
    <row r="20">
      <c r="A20" s="19" t="s">
        <v>132</v>
      </c>
      <c r="B20" s="19" t="s">
        <v>175</v>
      </c>
      <c r="C20" s="19" t="s">
        <v>100</v>
      </c>
      <c r="D20" s="19" t="s">
        <v>185</v>
      </c>
      <c r="E20" s="19">
        <v>3.7800000164129108</v>
      </c>
    </row>
    <row r="21">
      <c r="A21" s="19" t="s">
        <v>132</v>
      </c>
      <c r="B21" s="19" t="s">
        <v>79</v>
      </c>
      <c r="C21" s="19" t="s">
        <v>100</v>
      </c>
      <c r="D21" s="19" t="s">
        <v>181</v>
      </c>
      <c r="E21" s="19">
        <v>3.7800000164129108</v>
      </c>
    </row>
    <row r="22">
      <c r="A22" s="19" t="s">
        <v>132</v>
      </c>
      <c r="B22" s="19" t="s">
        <v>175</v>
      </c>
      <c r="C22" s="19" t="s">
        <v>102</v>
      </c>
      <c r="D22" s="19" t="s">
        <v>186</v>
      </c>
      <c r="E22" s="19">
        <v>3.7800000164129108</v>
      </c>
    </row>
    <row r="23">
      <c r="A23" s="19" t="s">
        <v>132</v>
      </c>
      <c r="B23" s="19" t="s">
        <v>79</v>
      </c>
      <c r="C23" s="19" t="s">
        <v>105</v>
      </c>
      <c r="D23" s="19" t="s">
        <v>187</v>
      </c>
      <c r="E23" s="19">
        <v>5.0568000219568274</v>
      </c>
    </row>
    <row r="24">
      <c r="A24" s="19" t="s">
        <v>132</v>
      </c>
      <c r="B24" s="19" t="s">
        <v>79</v>
      </c>
      <c r="C24" s="19" t="s">
        <v>105</v>
      </c>
      <c r="D24" s="19" t="s">
        <v>188</v>
      </c>
      <c r="E24" s="19">
        <v>5.0568000219568274</v>
      </c>
    </row>
    <row r="25">
      <c r="A25" s="19" t="s">
        <v>132</v>
      </c>
      <c r="B25" s="19" t="s">
        <v>175</v>
      </c>
      <c r="C25" s="19" t="s">
        <v>90</v>
      </c>
      <c r="D25" s="19" t="s">
        <v>176</v>
      </c>
      <c r="E25" s="19">
        <v>2.9739500129130092</v>
      </c>
    </row>
    <row r="26">
      <c r="A26" s="19" t="s">
        <v>132</v>
      </c>
      <c r="B26" s="19" t="s">
        <v>79</v>
      </c>
      <c r="C26" s="19" t="s">
        <v>106</v>
      </c>
      <c r="D26" s="19" t="s">
        <v>189</v>
      </c>
      <c r="E26" s="19">
        <v>5.2332000227227633</v>
      </c>
    </row>
    <row r="27">
      <c r="A27" s="19" t="s">
        <v>132</v>
      </c>
      <c r="B27" s="19" t="s">
        <v>79</v>
      </c>
      <c r="C27" s="19" t="s">
        <v>84</v>
      </c>
      <c r="D27" s="19" t="s">
        <v>133</v>
      </c>
      <c r="E27" s="19">
        <v>1.1385000049434126</v>
      </c>
    </row>
    <row r="28">
      <c r="A28" s="19" t="s">
        <v>132</v>
      </c>
      <c r="B28" s="19" t="s">
        <v>79</v>
      </c>
      <c r="C28" s="19" t="s">
        <v>84</v>
      </c>
      <c r="D28" s="19" t="s">
        <v>134</v>
      </c>
      <c r="E28" s="19">
        <v>1.1385000049434126</v>
      </c>
    </row>
    <row r="29">
      <c r="A29" s="19" t="s">
        <v>132</v>
      </c>
      <c r="B29" s="19" t="s">
        <v>79</v>
      </c>
      <c r="C29" s="19" t="s">
        <v>84</v>
      </c>
      <c r="D29" s="19" t="s">
        <v>135</v>
      </c>
      <c r="E29" s="19">
        <v>1.1385000049434126</v>
      </c>
    </row>
    <row r="30">
      <c r="A30" s="19" t="s">
        <v>132</v>
      </c>
      <c r="B30" s="19" t="s">
        <v>79</v>
      </c>
      <c r="C30" s="19" t="s">
        <v>84</v>
      </c>
      <c r="D30" s="19" t="s">
        <v>136</v>
      </c>
      <c r="E30" s="19">
        <v>1.1385000049434126</v>
      </c>
    </row>
    <row r="31">
      <c r="A31" s="19" t="s">
        <v>132</v>
      </c>
      <c r="B31" s="19" t="s">
        <v>79</v>
      </c>
      <c r="C31" s="19" t="s">
        <v>84</v>
      </c>
      <c r="D31" s="19" t="s">
        <v>137</v>
      </c>
      <c r="E31" s="19">
        <v>1.1385000049434126</v>
      </c>
    </row>
    <row r="32">
      <c r="A32" s="19" t="s">
        <v>132</v>
      </c>
      <c r="B32" s="19" t="s">
        <v>79</v>
      </c>
      <c r="C32" s="19" t="s">
        <v>84</v>
      </c>
      <c r="D32" s="19" t="s">
        <v>138</v>
      </c>
      <c r="E32" s="19">
        <v>1.1385000049434126</v>
      </c>
    </row>
    <row r="33">
      <c r="A33" s="19" t="s">
        <v>132</v>
      </c>
      <c r="B33" s="19" t="s">
        <v>79</v>
      </c>
      <c r="C33" s="19" t="s">
        <v>84</v>
      </c>
      <c r="D33" s="19" t="s">
        <v>139</v>
      </c>
      <c r="E33" s="19">
        <v>1.1385000049434126</v>
      </c>
    </row>
    <row r="34">
      <c r="A34" s="19" t="s">
        <v>132</v>
      </c>
      <c r="B34" s="19" t="s">
        <v>79</v>
      </c>
      <c r="C34" s="19" t="s">
        <v>84</v>
      </c>
      <c r="D34" s="19" t="s">
        <v>140</v>
      </c>
      <c r="E34" s="19">
        <v>1.1385000049434126</v>
      </c>
    </row>
    <row r="35">
      <c r="A35" s="19" t="s">
        <v>132</v>
      </c>
      <c r="B35" s="19" t="s">
        <v>79</v>
      </c>
      <c r="C35" s="19" t="s">
        <v>84</v>
      </c>
      <c r="D35" s="19" t="s">
        <v>141</v>
      </c>
      <c r="E35" s="19">
        <v>1.1385000049434126</v>
      </c>
    </row>
    <row r="36">
      <c r="A36" s="19" t="s">
        <v>132</v>
      </c>
      <c r="B36" s="19" t="s">
        <v>79</v>
      </c>
      <c r="C36" s="19" t="s">
        <v>84</v>
      </c>
      <c r="D36" s="19" t="s">
        <v>142</v>
      </c>
      <c r="E36" s="19">
        <v>1.1385000049434126</v>
      </c>
    </row>
    <row r="37">
      <c r="A37" s="19" t="s">
        <v>132</v>
      </c>
      <c r="B37" s="19" t="s">
        <v>79</v>
      </c>
      <c r="C37" s="19" t="s">
        <v>84</v>
      </c>
      <c r="D37" s="19" t="s">
        <v>143</v>
      </c>
      <c r="E37" s="19">
        <v>1.1385000049434126</v>
      </c>
    </row>
    <row r="38">
      <c r="A38" s="19" t="s">
        <v>132</v>
      </c>
      <c r="B38" s="19" t="s">
        <v>79</v>
      </c>
      <c r="C38" s="19" t="s">
        <v>84</v>
      </c>
      <c r="D38" s="19" t="s">
        <v>144</v>
      </c>
      <c r="E38" s="19">
        <v>1.1385000049434126</v>
      </c>
    </row>
    <row r="39">
      <c r="A39" s="19" t="s">
        <v>132</v>
      </c>
      <c r="B39" s="19" t="s">
        <v>79</v>
      </c>
      <c r="C39" s="19" t="s">
        <v>84</v>
      </c>
      <c r="D39" s="19" t="s">
        <v>145</v>
      </c>
      <c r="E39" s="19">
        <v>1.1385000049434126</v>
      </c>
    </row>
    <row r="40">
      <c r="A40" s="19" t="s">
        <v>132</v>
      </c>
      <c r="B40" s="19" t="s">
        <v>79</v>
      </c>
      <c r="C40" s="19" t="s">
        <v>84</v>
      </c>
      <c r="D40" s="19" t="s">
        <v>146</v>
      </c>
      <c r="E40" s="19">
        <v>1.1385000049434126</v>
      </c>
    </row>
    <row r="41">
      <c r="A41" s="19" t="s">
        <v>132</v>
      </c>
      <c r="B41" s="19" t="s">
        <v>79</v>
      </c>
      <c r="C41" s="19" t="s">
        <v>84</v>
      </c>
      <c r="D41" s="19" t="s">
        <v>147</v>
      </c>
      <c r="E41" s="19">
        <v>1.1385000049434126</v>
      </c>
    </row>
    <row r="42">
      <c r="A42" s="19" t="s">
        <v>132</v>
      </c>
      <c r="B42" s="19" t="s">
        <v>79</v>
      </c>
      <c r="C42" s="19" t="s">
        <v>84</v>
      </c>
      <c r="D42" s="19" t="s">
        <v>148</v>
      </c>
      <c r="E42" s="19">
        <v>1.1385000049434126</v>
      </c>
    </row>
    <row r="43">
      <c r="A43" s="19" t="s">
        <v>132</v>
      </c>
      <c r="B43" s="19" t="s">
        <v>79</v>
      </c>
      <c r="C43" s="19" t="s">
        <v>84</v>
      </c>
      <c r="D43" s="19" t="s">
        <v>149</v>
      </c>
      <c r="E43" s="19">
        <v>1.1385000049434126</v>
      </c>
    </row>
    <row r="44">
      <c r="A44" s="19" t="s">
        <v>132</v>
      </c>
      <c r="B44" s="19" t="s">
        <v>79</v>
      </c>
      <c r="C44" s="19" t="s">
        <v>84</v>
      </c>
      <c r="D44" s="19" t="s">
        <v>150</v>
      </c>
      <c r="E44" s="19">
        <v>1.1385000049434126</v>
      </c>
    </row>
    <row r="45">
      <c r="A45" s="19" t="s">
        <v>132</v>
      </c>
      <c r="B45" s="19" t="s">
        <v>79</v>
      </c>
      <c r="C45" s="19" t="s">
        <v>84</v>
      </c>
      <c r="D45" s="19" t="s">
        <v>151</v>
      </c>
      <c r="E45" s="19">
        <v>1.1385000049434126</v>
      </c>
    </row>
    <row r="46">
      <c r="A46" s="19" t="s">
        <v>132</v>
      </c>
      <c r="B46" s="19" t="s">
        <v>79</v>
      </c>
      <c r="C46" s="19" t="s">
        <v>84</v>
      </c>
      <c r="D46" s="19" t="s">
        <v>152</v>
      </c>
      <c r="E46" s="19">
        <v>1.1385000049434126</v>
      </c>
    </row>
    <row r="47">
      <c r="A47" s="19" t="s">
        <v>132</v>
      </c>
      <c r="B47" s="19" t="s">
        <v>79</v>
      </c>
      <c r="C47" s="19" t="s">
        <v>84</v>
      </c>
      <c r="D47" s="19" t="s">
        <v>153</v>
      </c>
      <c r="E47" s="19">
        <v>1.1385000049434126</v>
      </c>
    </row>
    <row r="48">
      <c r="A48" s="19" t="s">
        <v>132</v>
      </c>
      <c r="B48" s="19" t="s">
        <v>79</v>
      </c>
      <c r="C48" s="19" t="s">
        <v>84</v>
      </c>
      <c r="D48" s="19" t="s">
        <v>154</v>
      </c>
      <c r="E48" s="19">
        <v>1.1385000049434126</v>
      </c>
    </row>
    <row r="49">
      <c r="A49" s="19" t="s">
        <v>132</v>
      </c>
      <c r="B49" s="19" t="s">
        <v>79</v>
      </c>
      <c r="C49" s="19" t="s">
        <v>84</v>
      </c>
      <c r="D49" s="19" t="s">
        <v>155</v>
      </c>
      <c r="E49" s="19">
        <v>1.1385000049434126</v>
      </c>
    </row>
    <row r="50">
      <c r="A50" s="19" t="s">
        <v>132</v>
      </c>
      <c r="B50" s="19" t="s">
        <v>79</v>
      </c>
      <c r="C50" s="19" t="s">
        <v>84</v>
      </c>
      <c r="D50" s="19" t="s">
        <v>156</v>
      </c>
      <c r="E50" s="19">
        <v>1.1385000049434126</v>
      </c>
    </row>
    <row r="51">
      <c r="A51" s="19" t="s">
        <v>132</v>
      </c>
      <c r="B51" s="19" t="s">
        <v>79</v>
      </c>
      <c r="C51" s="19" t="s">
        <v>84</v>
      </c>
      <c r="D51" s="19" t="s">
        <v>157</v>
      </c>
      <c r="E51" s="19">
        <v>1.1385000049434126</v>
      </c>
    </row>
    <row r="52">
      <c r="A52" s="19" t="s">
        <v>132</v>
      </c>
      <c r="B52" s="19" t="s">
        <v>79</v>
      </c>
      <c r="C52" s="19" t="s">
        <v>84</v>
      </c>
      <c r="D52" s="19" t="s">
        <v>158</v>
      </c>
      <c r="E52" s="19">
        <v>1.1385000049434126</v>
      </c>
    </row>
    <row r="53">
      <c r="A53" s="19" t="s">
        <v>132</v>
      </c>
      <c r="B53" s="19" t="s">
        <v>79</v>
      </c>
      <c r="C53" s="19" t="s">
        <v>84</v>
      </c>
      <c r="D53" s="19" t="s">
        <v>159</v>
      </c>
      <c r="E53" s="19">
        <v>1.1385000049434126</v>
      </c>
    </row>
    <row r="54">
      <c r="A54" s="19" t="s">
        <v>132</v>
      </c>
      <c r="B54" s="19" t="s">
        <v>79</v>
      </c>
      <c r="C54" s="19" t="s">
        <v>84</v>
      </c>
      <c r="D54" s="19" t="s">
        <v>160</v>
      </c>
      <c r="E54" s="19">
        <v>1.1385000049434126</v>
      </c>
    </row>
    <row r="55">
      <c r="A55" s="19" t="s">
        <v>132</v>
      </c>
      <c r="B55" s="19" t="s">
        <v>79</v>
      </c>
      <c r="C55" s="19" t="s">
        <v>84</v>
      </c>
      <c r="D55" s="19" t="s">
        <v>161</v>
      </c>
      <c r="E55" s="19">
        <v>1.1385000049434126</v>
      </c>
    </row>
    <row r="56">
      <c r="A56" s="19" t="s">
        <v>132</v>
      </c>
      <c r="B56" s="19" t="s">
        <v>79</v>
      </c>
      <c r="C56" s="19" t="s">
        <v>84</v>
      </c>
      <c r="D56" s="19" t="s">
        <v>162</v>
      </c>
      <c r="E56" s="19">
        <v>1.1385000049434126</v>
      </c>
    </row>
    <row r="57">
      <c r="A57" s="19" t="s">
        <v>132</v>
      </c>
      <c r="B57" s="19" t="s">
        <v>79</v>
      </c>
      <c r="C57" s="19" t="s">
        <v>84</v>
      </c>
      <c r="D57" s="19" t="s">
        <v>163</v>
      </c>
      <c r="E57" s="19">
        <v>1.1385000049434126</v>
      </c>
    </row>
    <row r="58">
      <c r="A58" s="19" t="s">
        <v>132</v>
      </c>
      <c r="B58" s="19" t="s">
        <v>79</v>
      </c>
      <c r="C58" s="19" t="s">
        <v>84</v>
      </c>
      <c r="D58" s="19" t="s">
        <v>164</v>
      </c>
      <c r="E58" s="19">
        <v>1.1385000049434126</v>
      </c>
    </row>
    <row r="59">
      <c r="A59" s="19" t="s">
        <v>132</v>
      </c>
      <c r="B59" s="19" t="s">
        <v>79</v>
      </c>
      <c r="C59" s="19" t="s">
        <v>84</v>
      </c>
      <c r="D59" s="19" t="s">
        <v>165</v>
      </c>
      <c r="E59" s="19">
        <v>1.1385000049434126</v>
      </c>
    </row>
    <row r="60">
      <c r="A60" s="19" t="s">
        <v>132</v>
      </c>
      <c r="B60" s="19" t="s">
        <v>79</v>
      </c>
      <c r="C60" s="19" t="s">
        <v>84</v>
      </c>
      <c r="D60" s="19" t="s">
        <v>166</v>
      </c>
      <c r="E60" s="19">
        <v>1.1385000049434126</v>
      </c>
    </row>
    <row r="61">
      <c r="A61" s="19" t="s">
        <v>132</v>
      </c>
      <c r="B61" s="19" t="s">
        <v>79</v>
      </c>
      <c r="C61" s="19" t="s">
        <v>84</v>
      </c>
      <c r="D61" s="19" t="s">
        <v>167</v>
      </c>
      <c r="E61" s="19">
        <v>1.1385000049434126</v>
      </c>
    </row>
    <row r="62">
      <c r="A62" s="19" t="s">
        <v>132</v>
      </c>
      <c r="B62" s="19" t="s">
        <v>79</v>
      </c>
      <c r="C62" s="19" t="s">
        <v>84</v>
      </c>
      <c r="D62" s="19" t="s">
        <v>168</v>
      </c>
      <c r="E62" s="19">
        <v>1.1385000049434126</v>
      </c>
    </row>
    <row r="63">
      <c r="A63" s="19" t="s">
        <v>132</v>
      </c>
      <c r="B63" s="19" t="s">
        <v>79</v>
      </c>
      <c r="C63" s="19" t="s">
        <v>84</v>
      </c>
      <c r="D63" s="19" t="s">
        <v>169</v>
      </c>
      <c r="E63" s="19">
        <v>1.1385000049434126</v>
      </c>
    </row>
    <row r="64">
      <c r="A64" s="19" t="s">
        <v>132</v>
      </c>
      <c r="B64" s="19" t="s">
        <v>79</v>
      </c>
      <c r="C64" s="19" t="s">
        <v>84</v>
      </c>
      <c r="D64" s="19" t="s">
        <v>170</v>
      </c>
      <c r="E64" s="19">
        <v>1.1385000049434126</v>
      </c>
    </row>
    <row r="65">
      <c r="A65" s="19" t="s">
        <v>132</v>
      </c>
      <c r="B65" s="19" t="s">
        <v>175</v>
      </c>
      <c r="C65" s="19" t="s">
        <v>112</v>
      </c>
      <c r="D65" s="19" t="s">
        <v>192</v>
      </c>
      <c r="E65" s="19">
        <v>0.96000000416835829</v>
      </c>
    </row>
    <row r="66">
      <c r="A66" s="19" t="s">
        <v>132</v>
      </c>
      <c r="B66" s="19" t="s">
        <v>172</v>
      </c>
      <c r="C66" s="19" t="s">
        <v>88</v>
      </c>
      <c r="D66" s="19" t="s">
        <v>173</v>
      </c>
      <c r="E66" s="19">
        <v>5.1220000222399289</v>
      </c>
    </row>
    <row r="67">
      <c r="A67" s="19" t="s">
        <v>132</v>
      </c>
      <c r="B67" s="19" t="s">
        <v>172</v>
      </c>
      <c r="C67" s="19" t="s">
        <v>88</v>
      </c>
      <c r="D67" s="19" t="s">
        <v>174</v>
      </c>
      <c r="E67" s="19">
        <v>5.1220000222399289</v>
      </c>
    </row>
    <row r="68">
      <c r="A68" s="19" t="s">
        <v>132</v>
      </c>
      <c r="B68" s="19" t="s">
        <v>79</v>
      </c>
      <c r="C68" s="19" t="s">
        <v>98</v>
      </c>
      <c r="D68" s="19" t="s">
        <v>178</v>
      </c>
      <c r="E68" s="19">
        <v>4.5489000197515059</v>
      </c>
    </row>
    <row r="69">
      <c r="A69" s="19" t="s">
        <v>132</v>
      </c>
      <c r="B69" s="19" t="s">
        <v>79</v>
      </c>
      <c r="C69" s="19" t="s">
        <v>98</v>
      </c>
      <c r="D69" s="19" t="s">
        <v>235</v>
      </c>
      <c r="E69" s="19">
        <v>2.235900009708367</v>
      </c>
    </row>
    <row r="70">
      <c r="A70" s="19" t="s">
        <v>132</v>
      </c>
      <c r="B70" s="19" t="s">
        <v>79</v>
      </c>
      <c r="C70" s="19" t="s">
        <v>98</v>
      </c>
      <c r="D70" s="19" t="s">
        <v>236</v>
      </c>
      <c r="E70" s="19">
        <v>2.235900009708367</v>
      </c>
    </row>
    <row r="71">
      <c r="A71" s="19" t="s">
        <v>132</v>
      </c>
      <c r="B71" s="19" t="s">
        <v>79</v>
      </c>
      <c r="C71" s="19" t="s">
        <v>98</v>
      </c>
      <c r="D71" s="19" t="s">
        <v>237</v>
      </c>
      <c r="E71" s="19">
        <v>2.235900009708367</v>
      </c>
    </row>
    <row r="72">
      <c r="A72" s="19" t="s">
        <v>132</v>
      </c>
      <c r="B72" s="19" t="s">
        <v>79</v>
      </c>
      <c r="C72" s="19" t="s">
        <v>98</v>
      </c>
      <c r="D72" s="19" t="s">
        <v>238</v>
      </c>
      <c r="E72" s="19">
        <v>2.235900009708367</v>
      </c>
    </row>
    <row r="73">
      <c r="A73" s="19" t="s">
        <v>132</v>
      </c>
      <c r="B73" s="19" t="s">
        <v>79</v>
      </c>
      <c r="C73" s="19" t="s">
        <v>98</v>
      </c>
      <c r="D73" s="19" t="s">
        <v>239</v>
      </c>
      <c r="E73" s="19">
        <v>2.235900009708367</v>
      </c>
    </row>
    <row r="74">
      <c r="A74" s="19" t="s">
        <v>132</v>
      </c>
      <c r="B74" s="19" t="s">
        <v>79</v>
      </c>
      <c r="C74" s="19" t="s">
        <v>98</v>
      </c>
      <c r="D74" s="19" t="s">
        <v>240</v>
      </c>
      <c r="E74" s="19">
        <v>2.235900009708367</v>
      </c>
    </row>
    <row r="75">
      <c r="A75" s="19" t="s">
        <v>132</v>
      </c>
      <c r="B75" s="19" t="s">
        <v>79</v>
      </c>
      <c r="C75" s="19" t="s">
        <v>98</v>
      </c>
      <c r="D75" s="19" t="s">
        <v>241</v>
      </c>
      <c r="E75" s="19">
        <v>2.235900009708367</v>
      </c>
    </row>
    <row r="76">
      <c r="A76" s="19" t="s">
        <v>132</v>
      </c>
      <c r="B76" s="19" t="s">
        <v>79</v>
      </c>
      <c r="C76" s="19" t="s">
        <v>98</v>
      </c>
      <c r="D76" s="19" t="s">
        <v>242</v>
      </c>
      <c r="E76" s="19">
        <v>2.235900009708367</v>
      </c>
    </row>
    <row r="77">
      <c r="A77" s="19" t="s">
        <v>132</v>
      </c>
      <c r="B77" s="19" t="s">
        <v>79</v>
      </c>
      <c r="C77" s="19" t="s">
        <v>98</v>
      </c>
      <c r="D77" s="19" t="s">
        <v>243</v>
      </c>
      <c r="E77" s="19">
        <v>2.235900009708367</v>
      </c>
    </row>
    <row r="78">
      <c r="A78" s="19" t="s">
        <v>132</v>
      </c>
      <c r="B78" s="19" t="s">
        <v>79</v>
      </c>
      <c r="C78" s="19" t="s">
        <v>98</v>
      </c>
      <c r="D78" s="19" t="s">
        <v>244</v>
      </c>
      <c r="E78" s="19">
        <v>2.235900009708367</v>
      </c>
    </row>
    <row r="79">
      <c r="A79" s="19" t="s">
        <v>132</v>
      </c>
      <c r="B79" s="19" t="s">
        <v>79</v>
      </c>
      <c r="C79" s="19" t="s">
        <v>98</v>
      </c>
      <c r="D79" s="19" t="s">
        <v>245</v>
      </c>
      <c r="E79" s="19">
        <v>2.235900009708367</v>
      </c>
    </row>
    <row r="80">
      <c r="A80" s="19" t="s">
        <v>132</v>
      </c>
      <c r="B80" s="19" t="s">
        <v>79</v>
      </c>
      <c r="C80" s="19" t="s">
        <v>98</v>
      </c>
      <c r="D80" s="19" t="s">
        <v>246</v>
      </c>
      <c r="E80" s="19">
        <v>2.235900009708367</v>
      </c>
    </row>
    <row r="81">
      <c r="A81" s="19" t="s">
        <v>132</v>
      </c>
      <c r="B81" s="19" t="s">
        <v>79</v>
      </c>
      <c r="C81" s="19" t="s">
        <v>98</v>
      </c>
      <c r="D81" s="19" t="s">
        <v>247</v>
      </c>
      <c r="E81" s="19">
        <v>2.235900009708367</v>
      </c>
    </row>
    <row r="82">
      <c r="A82" s="19" t="s">
        <v>132</v>
      </c>
      <c r="B82" s="19" t="s">
        <v>79</v>
      </c>
      <c r="C82" s="19" t="s">
        <v>98</v>
      </c>
      <c r="D82" s="19" t="s">
        <v>248</v>
      </c>
      <c r="E82" s="19">
        <v>2.235900009708367</v>
      </c>
    </row>
    <row r="83">
      <c r="A83" s="19" t="s">
        <v>132</v>
      </c>
      <c r="B83" s="19" t="s">
        <v>79</v>
      </c>
      <c r="C83" s="19" t="s">
        <v>98</v>
      </c>
      <c r="D83" s="19" t="s">
        <v>249</v>
      </c>
      <c r="E83" s="19">
        <v>2.235900009708367</v>
      </c>
    </row>
    <row r="84">
      <c r="A84" s="19" t="s">
        <v>132</v>
      </c>
      <c r="B84" s="19" t="s">
        <v>79</v>
      </c>
      <c r="C84" s="19" t="s">
        <v>98</v>
      </c>
      <c r="D84" s="19" t="s">
        <v>179</v>
      </c>
      <c r="E84" s="19">
        <v>4.5489000197515059</v>
      </c>
    </row>
    <row r="85">
      <c r="A85" s="19" t="s">
        <v>132</v>
      </c>
      <c r="B85" s="19" t="s">
        <v>79</v>
      </c>
      <c r="C85" s="19" t="s">
        <v>98</v>
      </c>
      <c r="D85" s="19" t="s">
        <v>180</v>
      </c>
      <c r="E85" s="19">
        <v>4.5489000197515059</v>
      </c>
    </row>
    <row r="86">
      <c r="A86" s="19" t="s">
        <v>132</v>
      </c>
      <c r="B86" s="19" t="s">
        <v>175</v>
      </c>
      <c r="C86" s="19" t="s">
        <v>116</v>
      </c>
      <c r="D86" s="19" t="s">
        <v>233</v>
      </c>
      <c r="E86" s="19">
        <v>2.3400000101603737</v>
      </c>
    </row>
    <row r="87">
      <c r="A87" s="19" t="s">
        <v>132</v>
      </c>
      <c r="B87" s="19" t="s">
        <v>175</v>
      </c>
      <c r="C87" s="19" t="s">
        <v>116</v>
      </c>
      <c r="D87" s="19" t="s">
        <v>234</v>
      </c>
      <c r="E87" s="19">
        <v>2.3400000101603737</v>
      </c>
    </row>
    <row r="88">
      <c r="A88" s="19" t="s">
        <v>132</v>
      </c>
      <c r="B88" s="19" t="s">
        <v>79</v>
      </c>
      <c r="C88" s="19" t="s">
        <v>116</v>
      </c>
      <c r="D88" s="19" t="s">
        <v>216</v>
      </c>
      <c r="E88" s="19">
        <v>2.235900009708367</v>
      </c>
    </row>
    <row r="89">
      <c r="A89" s="19" t="s">
        <v>132</v>
      </c>
      <c r="B89" s="19" t="s">
        <v>79</v>
      </c>
      <c r="C89" s="19" t="s">
        <v>116</v>
      </c>
      <c r="D89" s="19" t="s">
        <v>227</v>
      </c>
      <c r="E89" s="19">
        <v>2.235900009708367</v>
      </c>
    </row>
    <row r="90">
      <c r="A90" s="19" t="s">
        <v>132</v>
      </c>
      <c r="B90" s="19" t="s">
        <v>79</v>
      </c>
      <c r="C90" s="19" t="s">
        <v>116</v>
      </c>
      <c r="D90" s="19" t="s">
        <v>228</v>
      </c>
      <c r="E90" s="19">
        <v>2.235900009708367</v>
      </c>
    </row>
    <row r="91">
      <c r="A91" s="19" t="s">
        <v>132</v>
      </c>
      <c r="B91" s="19" t="s">
        <v>79</v>
      </c>
      <c r="C91" s="19" t="s">
        <v>116</v>
      </c>
      <c r="D91" s="19" t="s">
        <v>193</v>
      </c>
      <c r="E91" s="19">
        <v>2.235900009708367</v>
      </c>
    </row>
    <row r="92">
      <c r="A92" s="19" t="s">
        <v>132</v>
      </c>
      <c r="B92" s="19" t="s">
        <v>79</v>
      </c>
      <c r="C92" s="19" t="s">
        <v>116</v>
      </c>
      <c r="D92" s="19" t="s">
        <v>194</v>
      </c>
      <c r="E92" s="19">
        <v>2.235900009708367</v>
      </c>
    </row>
    <row r="93">
      <c r="A93" s="19" t="s">
        <v>132</v>
      </c>
      <c r="B93" s="19" t="s">
        <v>79</v>
      </c>
      <c r="C93" s="19" t="s">
        <v>116</v>
      </c>
      <c r="D93" s="19" t="s">
        <v>195</v>
      </c>
      <c r="E93" s="19">
        <v>2.235900009708367</v>
      </c>
    </row>
    <row r="94">
      <c r="A94" s="19" t="s">
        <v>132</v>
      </c>
      <c r="B94" s="19" t="s">
        <v>79</v>
      </c>
      <c r="C94" s="19" t="s">
        <v>116</v>
      </c>
      <c r="D94" s="19" t="s">
        <v>196</v>
      </c>
      <c r="E94" s="19">
        <v>2.235900009708367</v>
      </c>
    </row>
    <row r="95">
      <c r="A95" s="19" t="s">
        <v>132</v>
      </c>
      <c r="B95" s="19" t="s">
        <v>79</v>
      </c>
      <c r="C95" s="19" t="s">
        <v>116</v>
      </c>
      <c r="D95" s="19" t="s">
        <v>197</v>
      </c>
      <c r="E95" s="19">
        <v>2.235900009708367</v>
      </c>
    </row>
    <row r="96">
      <c r="A96" s="19" t="s">
        <v>132</v>
      </c>
      <c r="B96" s="19" t="s">
        <v>79</v>
      </c>
      <c r="C96" s="19" t="s">
        <v>116</v>
      </c>
      <c r="D96" s="19" t="s">
        <v>229</v>
      </c>
      <c r="E96" s="19">
        <v>2.235900009708367</v>
      </c>
    </row>
    <row r="97">
      <c r="A97" s="19" t="s">
        <v>132</v>
      </c>
      <c r="B97" s="19" t="s">
        <v>79</v>
      </c>
      <c r="C97" s="19" t="s">
        <v>116</v>
      </c>
      <c r="D97" s="19" t="s">
        <v>230</v>
      </c>
      <c r="E97" s="19">
        <v>2.235900009708367</v>
      </c>
    </row>
    <row r="98">
      <c r="A98" s="19" t="s">
        <v>132</v>
      </c>
      <c r="B98" s="19" t="s">
        <v>79</v>
      </c>
      <c r="C98" s="19" t="s">
        <v>116</v>
      </c>
      <c r="D98" s="19" t="s">
        <v>231</v>
      </c>
      <c r="E98" s="19">
        <v>2.235900009708367</v>
      </c>
    </row>
    <row r="99">
      <c r="A99" s="19" t="s">
        <v>132</v>
      </c>
      <c r="B99" s="19" t="s">
        <v>79</v>
      </c>
      <c r="C99" s="19" t="s">
        <v>116</v>
      </c>
      <c r="D99" s="19" t="s">
        <v>198</v>
      </c>
      <c r="E99" s="19">
        <v>2.235900009708367</v>
      </c>
    </row>
    <row r="100">
      <c r="A100" s="19" t="s">
        <v>132</v>
      </c>
      <c r="B100" s="19" t="s">
        <v>79</v>
      </c>
      <c r="C100" s="19" t="s">
        <v>116</v>
      </c>
      <c r="D100" s="19" t="s">
        <v>217</v>
      </c>
      <c r="E100" s="19">
        <v>2.235900009708367</v>
      </c>
    </row>
    <row r="101">
      <c r="A101" s="19" t="s">
        <v>132</v>
      </c>
      <c r="B101" s="19" t="s">
        <v>79</v>
      </c>
      <c r="C101" s="19" t="s">
        <v>116</v>
      </c>
      <c r="D101" s="19" t="s">
        <v>199</v>
      </c>
      <c r="E101" s="19">
        <v>2.235900009708367</v>
      </c>
    </row>
    <row r="102">
      <c r="A102" s="19" t="s">
        <v>132</v>
      </c>
      <c r="B102" s="19" t="s">
        <v>79</v>
      </c>
      <c r="C102" s="19" t="s">
        <v>116</v>
      </c>
      <c r="D102" s="19" t="s">
        <v>218</v>
      </c>
      <c r="E102" s="19">
        <v>2.235900009708367</v>
      </c>
    </row>
    <row r="103">
      <c r="A103" s="19" t="s">
        <v>132</v>
      </c>
      <c r="B103" s="19" t="s">
        <v>79</v>
      </c>
      <c r="C103" s="19" t="s">
        <v>116</v>
      </c>
      <c r="D103" s="19" t="s">
        <v>219</v>
      </c>
      <c r="E103" s="19">
        <v>2.235900009708367</v>
      </c>
    </row>
    <row r="104">
      <c r="A104" s="19" t="s">
        <v>132</v>
      </c>
      <c r="B104" s="19" t="s">
        <v>79</v>
      </c>
      <c r="C104" s="19" t="s">
        <v>116</v>
      </c>
      <c r="D104" s="19" t="s">
        <v>200</v>
      </c>
      <c r="E104" s="19">
        <v>2.235900009708367</v>
      </c>
    </row>
    <row r="105">
      <c r="A105" s="19" t="s">
        <v>132</v>
      </c>
      <c r="B105" s="19" t="s">
        <v>79</v>
      </c>
      <c r="C105" s="19" t="s">
        <v>116</v>
      </c>
      <c r="D105" s="19" t="s">
        <v>201</v>
      </c>
      <c r="E105" s="19">
        <v>2.235900009708367</v>
      </c>
    </row>
    <row r="106">
      <c r="A106" s="19" t="s">
        <v>132</v>
      </c>
      <c r="B106" s="19" t="s">
        <v>79</v>
      </c>
      <c r="C106" s="19" t="s">
        <v>116</v>
      </c>
      <c r="D106" s="19" t="s">
        <v>202</v>
      </c>
      <c r="E106" s="19">
        <v>2.235900009708367</v>
      </c>
    </row>
    <row r="107">
      <c r="A107" s="19" t="s">
        <v>132</v>
      </c>
      <c r="B107" s="19" t="s">
        <v>79</v>
      </c>
      <c r="C107" s="19" t="s">
        <v>116</v>
      </c>
      <c r="D107" s="19" t="s">
        <v>203</v>
      </c>
      <c r="E107" s="19">
        <v>2.235900009708367</v>
      </c>
    </row>
    <row r="108">
      <c r="A108" s="19" t="s">
        <v>132</v>
      </c>
      <c r="B108" s="19" t="s">
        <v>79</v>
      </c>
      <c r="C108" s="19" t="s">
        <v>116</v>
      </c>
      <c r="D108" s="19" t="s">
        <v>204</v>
      </c>
      <c r="E108" s="19">
        <v>2.235900009708367</v>
      </c>
    </row>
    <row r="109">
      <c r="A109" s="19" t="s">
        <v>132</v>
      </c>
      <c r="B109" s="19" t="s">
        <v>79</v>
      </c>
      <c r="C109" s="19" t="s">
        <v>116</v>
      </c>
      <c r="D109" s="19" t="s">
        <v>205</v>
      </c>
      <c r="E109" s="19">
        <v>2.235900009708367</v>
      </c>
    </row>
    <row r="110">
      <c r="A110" s="19" t="s">
        <v>132</v>
      </c>
      <c r="B110" s="19" t="s">
        <v>79</v>
      </c>
      <c r="C110" s="19" t="s">
        <v>116</v>
      </c>
      <c r="D110" s="19" t="s">
        <v>206</v>
      </c>
      <c r="E110" s="19">
        <v>2.235900009708367</v>
      </c>
    </row>
    <row r="111">
      <c r="A111" s="19" t="s">
        <v>132</v>
      </c>
      <c r="B111" s="19" t="s">
        <v>79</v>
      </c>
      <c r="C111" s="19" t="s">
        <v>116</v>
      </c>
      <c r="D111" s="19" t="s">
        <v>207</v>
      </c>
      <c r="E111" s="19">
        <v>2.235900009708367</v>
      </c>
    </row>
    <row r="112">
      <c r="A112" s="19" t="s">
        <v>132</v>
      </c>
      <c r="B112" s="19" t="s">
        <v>79</v>
      </c>
      <c r="C112" s="19" t="s">
        <v>116</v>
      </c>
      <c r="D112" s="19" t="s">
        <v>208</v>
      </c>
      <c r="E112" s="19">
        <v>2.235900009708367</v>
      </c>
    </row>
    <row r="113">
      <c r="A113" s="19" t="s">
        <v>132</v>
      </c>
      <c r="B113" s="19" t="s">
        <v>79</v>
      </c>
      <c r="C113" s="19" t="s">
        <v>116</v>
      </c>
      <c r="D113" s="19" t="s">
        <v>209</v>
      </c>
      <c r="E113" s="19">
        <v>2.235900009708367</v>
      </c>
    </row>
    <row r="114">
      <c r="A114" s="19" t="s">
        <v>132</v>
      </c>
      <c r="B114" s="19" t="s">
        <v>79</v>
      </c>
      <c r="C114" s="19" t="s">
        <v>116</v>
      </c>
      <c r="D114" s="19" t="s">
        <v>220</v>
      </c>
      <c r="E114" s="19">
        <v>2.235900009708367</v>
      </c>
    </row>
    <row r="115">
      <c r="A115" s="19" t="s">
        <v>132</v>
      </c>
      <c r="B115" s="19" t="s">
        <v>79</v>
      </c>
      <c r="C115" s="19" t="s">
        <v>116</v>
      </c>
      <c r="D115" s="19" t="s">
        <v>210</v>
      </c>
      <c r="E115" s="19">
        <v>2.235900009708367</v>
      </c>
    </row>
    <row r="116">
      <c r="A116" s="19" t="s">
        <v>132</v>
      </c>
      <c r="B116" s="19" t="s">
        <v>79</v>
      </c>
      <c r="C116" s="19" t="s">
        <v>116</v>
      </c>
      <c r="D116" s="19" t="s">
        <v>211</v>
      </c>
      <c r="E116" s="19">
        <v>2.235900009708367</v>
      </c>
    </row>
    <row r="117">
      <c r="A117" s="19" t="s">
        <v>132</v>
      </c>
      <c r="B117" s="19" t="s">
        <v>79</v>
      </c>
      <c r="C117" s="19" t="s">
        <v>116</v>
      </c>
      <c r="D117" s="19" t="s">
        <v>212</v>
      </c>
      <c r="E117" s="19">
        <v>2.235900009708367</v>
      </c>
    </row>
    <row r="118">
      <c r="A118" s="19" t="s">
        <v>132</v>
      </c>
      <c r="B118" s="19" t="s">
        <v>79</v>
      </c>
      <c r="C118" s="19" t="s">
        <v>116</v>
      </c>
      <c r="D118" s="19" t="s">
        <v>213</v>
      </c>
      <c r="E118" s="19">
        <v>2.235900009708367</v>
      </c>
    </row>
    <row r="119">
      <c r="A119" s="19" t="s">
        <v>132</v>
      </c>
      <c r="B119" s="19" t="s">
        <v>79</v>
      </c>
      <c r="C119" s="19" t="s">
        <v>116</v>
      </c>
      <c r="D119" s="19" t="s">
        <v>214</v>
      </c>
      <c r="E119" s="19">
        <v>2.235900009708367</v>
      </c>
    </row>
    <row r="120">
      <c r="A120" s="19" t="s">
        <v>132</v>
      </c>
      <c r="B120" s="19" t="s">
        <v>79</v>
      </c>
      <c r="C120" s="19" t="s">
        <v>116</v>
      </c>
      <c r="D120" s="19" t="s">
        <v>232</v>
      </c>
      <c r="E120" s="19">
        <v>2.235900009708367</v>
      </c>
    </row>
    <row r="121">
      <c r="A121" s="19" t="s">
        <v>132</v>
      </c>
      <c r="B121" s="19" t="s">
        <v>79</v>
      </c>
      <c r="C121" s="19" t="s">
        <v>116</v>
      </c>
      <c r="D121" s="19" t="s">
        <v>215</v>
      </c>
      <c r="E121" s="19">
        <v>2.235900009708367</v>
      </c>
    </row>
    <row r="122">
      <c r="A122" s="19" t="s">
        <v>132</v>
      </c>
      <c r="B122" s="19" t="s">
        <v>79</v>
      </c>
      <c r="C122" s="19" t="s">
        <v>86</v>
      </c>
      <c r="D122" s="19" t="s">
        <v>171</v>
      </c>
      <c r="E122" s="19">
        <v>1.8009000078195796</v>
      </c>
    </row>
    <row r="123">
      <c r="A123" s="1" t="s">
        <v>72</v>
      </c>
      <c r="B123" s="1" t="s">
        <v>72</v>
      </c>
      <c r="C123" s="1">
        <f>SUBTOTAL(103,Elements122121[Elemento])</f>
      </c>
      <c r="D123" s="1" t="s">
        <v>72</v>
      </c>
      <c r="E123" s="1">
        <f>SUBTOTAL(109,Elements122121[Totais:])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5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64</v>
      </c>
      <c r="B1" s="9" t="s">
        <v>64</v>
      </c>
      <c r="C1" s="9" t="s">
        <v>64</v>
      </c>
      <c r="D1" s="9" t="s">
        <v>64</v>
      </c>
      <c r="E1" s="9" t="s">
        <v>64</v>
      </c>
    </row>
    <row r="2">
      <c r="A2" s="9" t="s">
        <v>64</v>
      </c>
      <c r="B2" s="9" t="s">
        <v>64</v>
      </c>
      <c r="C2" s="9" t="s">
        <v>64</v>
      </c>
      <c r="D2" s="9" t="s">
        <v>64</v>
      </c>
      <c r="E2" s="9" t="s">
        <v>64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126</v>
      </c>
      <c r="B5" s="25" t="s">
        <v>126</v>
      </c>
      <c r="C5" s="25" t="s">
        <v>126</v>
      </c>
      <c r="D5" s="25" t="s">
        <v>126</v>
      </c>
      <c r="E5" s="25" t="s">
        <v>126</v>
      </c>
    </row>
    <row r="6">
      <c r="A6" s="18" t="s">
        <v>127</v>
      </c>
      <c r="B6" s="18" t="s">
        <v>128</v>
      </c>
      <c r="C6" s="18" t="s">
        <v>129</v>
      </c>
      <c r="D6" s="18" t="s">
        <v>130</v>
      </c>
      <c r="E6" s="18" t="s">
        <v>131</v>
      </c>
    </row>
    <row r="7">
      <c r="A7" s="19" t="s">
        <v>132</v>
      </c>
      <c r="B7" s="19" t="s">
        <v>79</v>
      </c>
      <c r="C7" s="19" t="s">
        <v>98</v>
      </c>
      <c r="D7" s="19" t="s">
        <v>178</v>
      </c>
      <c r="E7" s="19">
        <v>0.018599999757833243</v>
      </c>
    </row>
    <row r="8">
      <c r="A8" s="19" t="s">
        <v>132</v>
      </c>
      <c r="B8" s="19" t="s">
        <v>79</v>
      </c>
      <c r="C8" s="19" t="s">
        <v>98</v>
      </c>
      <c r="D8" s="19" t="s">
        <v>235</v>
      </c>
      <c r="E8" s="19">
        <v>0.0092999998789166215</v>
      </c>
    </row>
    <row r="9">
      <c r="A9" s="19" t="s">
        <v>132</v>
      </c>
      <c r="B9" s="19" t="s">
        <v>79</v>
      </c>
      <c r="C9" s="19" t="s">
        <v>98</v>
      </c>
      <c r="D9" s="19" t="s">
        <v>236</v>
      </c>
      <c r="E9" s="19">
        <v>0.0092999998789166215</v>
      </c>
    </row>
    <row r="10">
      <c r="A10" s="19" t="s">
        <v>132</v>
      </c>
      <c r="B10" s="19" t="s">
        <v>79</v>
      </c>
      <c r="C10" s="19" t="s">
        <v>98</v>
      </c>
      <c r="D10" s="19" t="s">
        <v>237</v>
      </c>
      <c r="E10" s="19">
        <v>0.0092999998789166215</v>
      </c>
    </row>
    <row r="11">
      <c r="A11" s="19" t="s">
        <v>132</v>
      </c>
      <c r="B11" s="19" t="s">
        <v>79</v>
      </c>
      <c r="C11" s="19" t="s">
        <v>98</v>
      </c>
      <c r="D11" s="19" t="s">
        <v>238</v>
      </c>
      <c r="E11" s="19">
        <v>0.0092999998789166215</v>
      </c>
    </row>
    <row r="12">
      <c r="A12" s="19" t="s">
        <v>132</v>
      </c>
      <c r="B12" s="19" t="s">
        <v>79</v>
      </c>
      <c r="C12" s="19" t="s">
        <v>98</v>
      </c>
      <c r="D12" s="19" t="s">
        <v>239</v>
      </c>
      <c r="E12" s="19">
        <v>0.0092999998789166215</v>
      </c>
    </row>
    <row r="13">
      <c r="A13" s="19" t="s">
        <v>132</v>
      </c>
      <c r="B13" s="19" t="s">
        <v>79</v>
      </c>
      <c r="C13" s="19" t="s">
        <v>98</v>
      </c>
      <c r="D13" s="19" t="s">
        <v>240</v>
      </c>
      <c r="E13" s="19">
        <v>0.0092999998789166215</v>
      </c>
    </row>
    <row r="14">
      <c r="A14" s="19" t="s">
        <v>132</v>
      </c>
      <c r="B14" s="19" t="s">
        <v>79</v>
      </c>
      <c r="C14" s="19" t="s">
        <v>98</v>
      </c>
      <c r="D14" s="19" t="s">
        <v>241</v>
      </c>
      <c r="E14" s="19">
        <v>0.0092999998789166215</v>
      </c>
    </row>
    <row r="15">
      <c r="A15" s="19" t="s">
        <v>132</v>
      </c>
      <c r="B15" s="19" t="s">
        <v>79</v>
      </c>
      <c r="C15" s="19" t="s">
        <v>98</v>
      </c>
      <c r="D15" s="19" t="s">
        <v>242</v>
      </c>
      <c r="E15" s="19">
        <v>0.0092999998789166215</v>
      </c>
    </row>
    <row r="16">
      <c r="A16" s="19" t="s">
        <v>132</v>
      </c>
      <c r="B16" s="19" t="s">
        <v>79</v>
      </c>
      <c r="C16" s="19" t="s">
        <v>98</v>
      </c>
      <c r="D16" s="19" t="s">
        <v>243</v>
      </c>
      <c r="E16" s="19">
        <v>0.0092999998789166215</v>
      </c>
    </row>
    <row r="17">
      <c r="A17" s="19" t="s">
        <v>132</v>
      </c>
      <c r="B17" s="19" t="s">
        <v>79</v>
      </c>
      <c r="C17" s="19" t="s">
        <v>98</v>
      </c>
      <c r="D17" s="19" t="s">
        <v>244</v>
      </c>
      <c r="E17" s="19">
        <v>0.0092999998789166215</v>
      </c>
    </row>
    <row r="18">
      <c r="A18" s="19" t="s">
        <v>132</v>
      </c>
      <c r="B18" s="19" t="s">
        <v>79</v>
      </c>
      <c r="C18" s="19" t="s">
        <v>98</v>
      </c>
      <c r="D18" s="19" t="s">
        <v>245</v>
      </c>
      <c r="E18" s="19">
        <v>0.0092999998789166215</v>
      </c>
    </row>
    <row r="19">
      <c r="A19" s="19" t="s">
        <v>132</v>
      </c>
      <c r="B19" s="19" t="s">
        <v>79</v>
      </c>
      <c r="C19" s="19" t="s">
        <v>98</v>
      </c>
      <c r="D19" s="19" t="s">
        <v>246</v>
      </c>
      <c r="E19" s="19">
        <v>0.0092999998789166215</v>
      </c>
    </row>
    <row r="20">
      <c r="A20" s="19" t="s">
        <v>132</v>
      </c>
      <c r="B20" s="19" t="s">
        <v>79</v>
      </c>
      <c r="C20" s="19" t="s">
        <v>98</v>
      </c>
      <c r="D20" s="19" t="s">
        <v>247</v>
      </c>
      <c r="E20" s="19">
        <v>0.0092999998789166215</v>
      </c>
    </row>
    <row r="21">
      <c r="A21" s="19" t="s">
        <v>132</v>
      </c>
      <c r="B21" s="19" t="s">
        <v>79</v>
      </c>
      <c r="C21" s="19" t="s">
        <v>98</v>
      </c>
      <c r="D21" s="19" t="s">
        <v>248</v>
      </c>
      <c r="E21" s="19">
        <v>0.0092999998789166215</v>
      </c>
    </row>
    <row r="22">
      <c r="A22" s="19" t="s">
        <v>132</v>
      </c>
      <c r="B22" s="19" t="s">
        <v>79</v>
      </c>
      <c r="C22" s="19" t="s">
        <v>98</v>
      </c>
      <c r="D22" s="19" t="s">
        <v>249</v>
      </c>
      <c r="E22" s="19">
        <v>0.0092999998789166215</v>
      </c>
    </row>
    <row r="23">
      <c r="A23" s="19" t="s">
        <v>132</v>
      </c>
      <c r="B23" s="19" t="s">
        <v>79</v>
      </c>
      <c r="C23" s="19" t="s">
        <v>98</v>
      </c>
      <c r="D23" s="19" t="s">
        <v>179</v>
      </c>
      <c r="E23" s="19">
        <v>0.018599999757833243</v>
      </c>
    </row>
    <row r="24">
      <c r="A24" s="19" t="s">
        <v>132</v>
      </c>
      <c r="B24" s="19" t="s">
        <v>79</v>
      </c>
      <c r="C24" s="19" t="s">
        <v>98</v>
      </c>
      <c r="D24" s="19" t="s">
        <v>180</v>
      </c>
      <c r="E24" s="19">
        <v>0.018599999757833243</v>
      </c>
    </row>
    <row r="25">
      <c r="A25" s="19" t="s">
        <v>132</v>
      </c>
      <c r="B25" s="19" t="s">
        <v>79</v>
      </c>
      <c r="C25" s="19" t="s">
        <v>116</v>
      </c>
      <c r="D25" s="19" t="s">
        <v>216</v>
      </c>
      <c r="E25" s="19">
        <v>0.0092999998789166215</v>
      </c>
    </row>
    <row r="26">
      <c r="A26" s="19" t="s">
        <v>132</v>
      </c>
      <c r="B26" s="19" t="s">
        <v>79</v>
      </c>
      <c r="C26" s="19" t="s">
        <v>116</v>
      </c>
      <c r="D26" s="19" t="s">
        <v>227</v>
      </c>
      <c r="E26" s="19">
        <v>0.0092999998789166215</v>
      </c>
    </row>
    <row r="27">
      <c r="A27" s="19" t="s">
        <v>132</v>
      </c>
      <c r="B27" s="19" t="s">
        <v>79</v>
      </c>
      <c r="C27" s="19" t="s">
        <v>116</v>
      </c>
      <c r="D27" s="19" t="s">
        <v>228</v>
      </c>
      <c r="E27" s="19">
        <v>0.0092999998789166215</v>
      </c>
    </row>
    <row r="28">
      <c r="A28" s="19" t="s">
        <v>132</v>
      </c>
      <c r="B28" s="19" t="s">
        <v>79</v>
      </c>
      <c r="C28" s="19" t="s">
        <v>116</v>
      </c>
      <c r="D28" s="19" t="s">
        <v>193</v>
      </c>
      <c r="E28" s="19">
        <v>0.0092999998789166215</v>
      </c>
    </row>
    <row r="29">
      <c r="A29" s="19" t="s">
        <v>132</v>
      </c>
      <c r="B29" s="19" t="s">
        <v>79</v>
      </c>
      <c r="C29" s="19" t="s">
        <v>116</v>
      </c>
      <c r="D29" s="19" t="s">
        <v>194</v>
      </c>
      <c r="E29" s="19">
        <v>0.0092999998789166215</v>
      </c>
    </row>
    <row r="30">
      <c r="A30" s="19" t="s">
        <v>132</v>
      </c>
      <c r="B30" s="19" t="s">
        <v>79</v>
      </c>
      <c r="C30" s="19" t="s">
        <v>116</v>
      </c>
      <c r="D30" s="19" t="s">
        <v>195</v>
      </c>
      <c r="E30" s="19">
        <v>0.0092999998789166215</v>
      </c>
    </row>
    <row r="31">
      <c r="A31" s="19" t="s">
        <v>132</v>
      </c>
      <c r="B31" s="19" t="s">
        <v>79</v>
      </c>
      <c r="C31" s="19" t="s">
        <v>116</v>
      </c>
      <c r="D31" s="19" t="s">
        <v>196</v>
      </c>
      <c r="E31" s="19">
        <v>0.0092999998789166215</v>
      </c>
    </row>
    <row r="32">
      <c r="A32" s="19" t="s">
        <v>132</v>
      </c>
      <c r="B32" s="19" t="s">
        <v>79</v>
      </c>
      <c r="C32" s="19" t="s">
        <v>116</v>
      </c>
      <c r="D32" s="19" t="s">
        <v>197</v>
      </c>
      <c r="E32" s="19">
        <v>0.0092999998789166215</v>
      </c>
    </row>
    <row r="33">
      <c r="A33" s="19" t="s">
        <v>132</v>
      </c>
      <c r="B33" s="19" t="s">
        <v>79</v>
      </c>
      <c r="C33" s="19" t="s">
        <v>116</v>
      </c>
      <c r="D33" s="19" t="s">
        <v>229</v>
      </c>
      <c r="E33" s="19">
        <v>0.0092999998789166215</v>
      </c>
    </row>
    <row r="34">
      <c r="A34" s="19" t="s">
        <v>132</v>
      </c>
      <c r="B34" s="19" t="s">
        <v>79</v>
      </c>
      <c r="C34" s="19" t="s">
        <v>116</v>
      </c>
      <c r="D34" s="19" t="s">
        <v>230</v>
      </c>
      <c r="E34" s="19">
        <v>0.0092999998789166215</v>
      </c>
    </row>
    <row r="35">
      <c r="A35" s="19" t="s">
        <v>132</v>
      </c>
      <c r="B35" s="19" t="s">
        <v>79</v>
      </c>
      <c r="C35" s="19" t="s">
        <v>116</v>
      </c>
      <c r="D35" s="19" t="s">
        <v>231</v>
      </c>
      <c r="E35" s="19">
        <v>0.0092999998789166215</v>
      </c>
    </row>
    <row r="36">
      <c r="A36" s="19" t="s">
        <v>132</v>
      </c>
      <c r="B36" s="19" t="s">
        <v>79</v>
      </c>
      <c r="C36" s="19" t="s">
        <v>116</v>
      </c>
      <c r="D36" s="19" t="s">
        <v>198</v>
      </c>
      <c r="E36" s="19">
        <v>0.0092999998789166215</v>
      </c>
    </row>
    <row r="37">
      <c r="A37" s="19" t="s">
        <v>132</v>
      </c>
      <c r="B37" s="19" t="s">
        <v>79</v>
      </c>
      <c r="C37" s="19" t="s">
        <v>116</v>
      </c>
      <c r="D37" s="19" t="s">
        <v>217</v>
      </c>
      <c r="E37" s="19">
        <v>0.0092999998789166215</v>
      </c>
    </row>
    <row r="38">
      <c r="A38" s="19" t="s">
        <v>132</v>
      </c>
      <c r="B38" s="19" t="s">
        <v>79</v>
      </c>
      <c r="C38" s="19" t="s">
        <v>116</v>
      </c>
      <c r="D38" s="19" t="s">
        <v>199</v>
      </c>
      <c r="E38" s="19">
        <v>0.0092999998789166215</v>
      </c>
    </row>
    <row r="39">
      <c r="A39" s="19" t="s">
        <v>132</v>
      </c>
      <c r="B39" s="19" t="s">
        <v>79</v>
      </c>
      <c r="C39" s="19" t="s">
        <v>116</v>
      </c>
      <c r="D39" s="19" t="s">
        <v>218</v>
      </c>
      <c r="E39" s="19">
        <v>0.0092999998789166215</v>
      </c>
    </row>
    <row r="40">
      <c r="A40" s="19" t="s">
        <v>132</v>
      </c>
      <c r="B40" s="19" t="s">
        <v>79</v>
      </c>
      <c r="C40" s="19" t="s">
        <v>116</v>
      </c>
      <c r="D40" s="19" t="s">
        <v>219</v>
      </c>
      <c r="E40" s="19">
        <v>0.0092999998789166215</v>
      </c>
    </row>
    <row r="41">
      <c r="A41" s="19" t="s">
        <v>132</v>
      </c>
      <c r="B41" s="19" t="s">
        <v>79</v>
      </c>
      <c r="C41" s="19" t="s">
        <v>116</v>
      </c>
      <c r="D41" s="19" t="s">
        <v>200</v>
      </c>
      <c r="E41" s="19">
        <v>0.0092999998789166215</v>
      </c>
    </row>
    <row r="42">
      <c r="A42" s="19" t="s">
        <v>132</v>
      </c>
      <c r="B42" s="19" t="s">
        <v>79</v>
      </c>
      <c r="C42" s="19" t="s">
        <v>116</v>
      </c>
      <c r="D42" s="19" t="s">
        <v>201</v>
      </c>
      <c r="E42" s="19">
        <v>0.0092999998789166215</v>
      </c>
    </row>
    <row r="43">
      <c r="A43" s="19" t="s">
        <v>132</v>
      </c>
      <c r="B43" s="19" t="s">
        <v>79</v>
      </c>
      <c r="C43" s="19" t="s">
        <v>116</v>
      </c>
      <c r="D43" s="19" t="s">
        <v>202</v>
      </c>
      <c r="E43" s="19">
        <v>0.0092999998789166215</v>
      </c>
    </row>
    <row r="44">
      <c r="A44" s="19" t="s">
        <v>132</v>
      </c>
      <c r="B44" s="19" t="s">
        <v>79</v>
      </c>
      <c r="C44" s="19" t="s">
        <v>116</v>
      </c>
      <c r="D44" s="19" t="s">
        <v>203</v>
      </c>
      <c r="E44" s="19">
        <v>0.0092999998789166215</v>
      </c>
    </row>
    <row r="45">
      <c r="A45" s="19" t="s">
        <v>132</v>
      </c>
      <c r="B45" s="19" t="s">
        <v>79</v>
      </c>
      <c r="C45" s="19" t="s">
        <v>116</v>
      </c>
      <c r="D45" s="19" t="s">
        <v>204</v>
      </c>
      <c r="E45" s="19">
        <v>0.0092999998789166215</v>
      </c>
    </row>
    <row r="46">
      <c r="A46" s="19" t="s">
        <v>132</v>
      </c>
      <c r="B46" s="19" t="s">
        <v>79</v>
      </c>
      <c r="C46" s="19" t="s">
        <v>116</v>
      </c>
      <c r="D46" s="19" t="s">
        <v>205</v>
      </c>
      <c r="E46" s="19">
        <v>0.0092999998789166215</v>
      </c>
    </row>
    <row r="47">
      <c r="A47" s="19" t="s">
        <v>132</v>
      </c>
      <c r="B47" s="19" t="s">
        <v>79</v>
      </c>
      <c r="C47" s="19" t="s">
        <v>116</v>
      </c>
      <c r="D47" s="19" t="s">
        <v>206</v>
      </c>
      <c r="E47" s="19">
        <v>0.0092999998789166215</v>
      </c>
    </row>
    <row r="48">
      <c r="A48" s="19" t="s">
        <v>132</v>
      </c>
      <c r="B48" s="19" t="s">
        <v>79</v>
      </c>
      <c r="C48" s="19" t="s">
        <v>116</v>
      </c>
      <c r="D48" s="19" t="s">
        <v>207</v>
      </c>
      <c r="E48" s="19">
        <v>0.0092999998789166215</v>
      </c>
    </row>
    <row r="49">
      <c r="A49" s="19" t="s">
        <v>132</v>
      </c>
      <c r="B49" s="19" t="s">
        <v>79</v>
      </c>
      <c r="C49" s="19" t="s">
        <v>116</v>
      </c>
      <c r="D49" s="19" t="s">
        <v>208</v>
      </c>
      <c r="E49" s="19">
        <v>0.0092999998789166215</v>
      </c>
    </row>
    <row r="50">
      <c r="A50" s="19" t="s">
        <v>132</v>
      </c>
      <c r="B50" s="19" t="s">
        <v>79</v>
      </c>
      <c r="C50" s="19" t="s">
        <v>116</v>
      </c>
      <c r="D50" s="19" t="s">
        <v>209</v>
      </c>
      <c r="E50" s="19">
        <v>0.0092999998789166215</v>
      </c>
    </row>
    <row r="51">
      <c r="A51" s="19" t="s">
        <v>132</v>
      </c>
      <c r="B51" s="19" t="s">
        <v>79</v>
      </c>
      <c r="C51" s="19" t="s">
        <v>116</v>
      </c>
      <c r="D51" s="19" t="s">
        <v>220</v>
      </c>
      <c r="E51" s="19">
        <v>0.0092999998789166215</v>
      </c>
    </row>
    <row r="52">
      <c r="A52" s="19" t="s">
        <v>132</v>
      </c>
      <c r="B52" s="19" t="s">
        <v>79</v>
      </c>
      <c r="C52" s="19" t="s">
        <v>116</v>
      </c>
      <c r="D52" s="19" t="s">
        <v>210</v>
      </c>
      <c r="E52" s="19">
        <v>0.0092999998789166215</v>
      </c>
    </row>
    <row r="53">
      <c r="A53" s="19" t="s">
        <v>132</v>
      </c>
      <c r="B53" s="19" t="s">
        <v>79</v>
      </c>
      <c r="C53" s="19" t="s">
        <v>116</v>
      </c>
      <c r="D53" s="19" t="s">
        <v>211</v>
      </c>
      <c r="E53" s="19">
        <v>0.0092999998789166215</v>
      </c>
    </row>
    <row r="54">
      <c r="A54" s="19" t="s">
        <v>132</v>
      </c>
      <c r="B54" s="19" t="s">
        <v>79</v>
      </c>
      <c r="C54" s="19" t="s">
        <v>116</v>
      </c>
      <c r="D54" s="19" t="s">
        <v>212</v>
      </c>
      <c r="E54" s="19">
        <v>0.0092999998789166215</v>
      </c>
    </row>
    <row r="55">
      <c r="A55" s="19" t="s">
        <v>132</v>
      </c>
      <c r="B55" s="19" t="s">
        <v>79</v>
      </c>
      <c r="C55" s="19" t="s">
        <v>116</v>
      </c>
      <c r="D55" s="19" t="s">
        <v>213</v>
      </c>
      <c r="E55" s="19">
        <v>0.0092999998789166215</v>
      </c>
    </row>
    <row r="56">
      <c r="A56" s="19" t="s">
        <v>132</v>
      </c>
      <c r="B56" s="19" t="s">
        <v>79</v>
      </c>
      <c r="C56" s="19" t="s">
        <v>116</v>
      </c>
      <c r="D56" s="19" t="s">
        <v>214</v>
      </c>
      <c r="E56" s="19">
        <v>0.0092999998789166215</v>
      </c>
    </row>
    <row r="57">
      <c r="A57" s="19" t="s">
        <v>132</v>
      </c>
      <c r="B57" s="19" t="s">
        <v>79</v>
      </c>
      <c r="C57" s="19" t="s">
        <v>116</v>
      </c>
      <c r="D57" s="19" t="s">
        <v>232</v>
      </c>
      <c r="E57" s="19">
        <v>0.0092999998789166215</v>
      </c>
    </row>
    <row r="58">
      <c r="A58" s="19" t="s">
        <v>132</v>
      </c>
      <c r="B58" s="19" t="s">
        <v>79</v>
      </c>
      <c r="C58" s="19" t="s">
        <v>116</v>
      </c>
      <c r="D58" s="19" t="s">
        <v>215</v>
      </c>
      <c r="E58" s="19">
        <v>0.0092999998789166215</v>
      </c>
    </row>
    <row r="59">
      <c r="A59" s="1" t="s">
        <v>72</v>
      </c>
      <c r="B59" s="1" t="s">
        <v>72</v>
      </c>
      <c r="C59" s="1">
        <f>SUBTOTAL(103,Elements122131[Elemento])</f>
      </c>
      <c r="D59" s="1" t="s">
        <v>72</v>
      </c>
      <c r="E59" s="1">
        <f>SUBTOTAL(109,Elements122131[Totais:])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6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17</v>
      </c>
      <c r="G2" s="12">
        <v>1413.43</v>
      </c>
      <c r="H2" s="12">
        <v>1693.9958550000003</v>
      </c>
      <c r="I2" s="12">
        <v>98726.078429400019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71</v>
      </c>
      <c r="C8" s="19">
        <v>38</v>
      </c>
      <c r="D8" s="19"/>
      <c r="E8" s="19">
        <v>43.263000187849705</v>
      </c>
    </row>
    <row r="9">
      <c r="A9" s="19">
        <v>2</v>
      </c>
      <c r="B9" s="19" t="s">
        <v>71</v>
      </c>
      <c r="C9" s="19">
        <v>1</v>
      </c>
      <c r="D9" s="19"/>
      <c r="E9" s="19">
        <v>1.8009000078195796</v>
      </c>
    </row>
    <row r="10">
      <c r="A10" s="19">
        <v>3</v>
      </c>
      <c r="B10" s="19" t="s">
        <v>71</v>
      </c>
      <c r="C10" s="19">
        <v>2</v>
      </c>
      <c r="D10" s="19"/>
      <c r="E10" s="19">
        <v>10.244000044479858</v>
      </c>
    </row>
    <row r="11">
      <c r="A11" s="19">
        <v>4</v>
      </c>
      <c r="B11" s="19" t="s">
        <v>71</v>
      </c>
      <c r="C11" s="19">
        <v>1</v>
      </c>
      <c r="D11" s="19"/>
      <c r="E11" s="19">
        <v>2.9739500129130092</v>
      </c>
    </row>
    <row r="12">
      <c r="A12" s="19" t="s">
        <v>72</v>
      </c>
      <c r="B12" s="19" t="s">
        <v>72</v>
      </c>
      <c r="C12" s="19">
        <f>SUBTOTAL(109,Criteria_Summary12.2.1[Elementos])</f>
      </c>
      <c r="D12" s="19" t="s">
        <v>72</v>
      </c>
      <c r="E12" s="19">
        <f>SUBTOTAL(109,Criteria_Summary12.2.1[Total])</f>
      </c>
    </row>
    <row r="13">
      <c r="A13" s="20" t="s">
        <v>73</v>
      </c>
      <c r="B13" s="20">
        <v>0</v>
      </c>
      <c r="C13" s="21"/>
      <c r="D13" s="21"/>
      <c r="E13" s="20">
        <v>58.28</v>
      </c>
    </row>
    <row r="16">
      <c r="A16" s="20"/>
      <c r="B16" s="20"/>
      <c r="C16" s="20"/>
      <c r="D16" s="20"/>
      <c r="E16" s="20"/>
    </row>
    <row r="17">
      <c r="A17" s="22"/>
      <c r="B17" s="22"/>
      <c r="C17" s="22"/>
      <c r="D17" s="22"/>
      <c r="E17" s="22"/>
    </row>
    <row r="18">
      <c r="A18" s="23" t="s">
        <v>68</v>
      </c>
      <c r="B18" s="23" t="s">
        <v>69</v>
      </c>
      <c r="C18" s="23" t="s">
        <v>74</v>
      </c>
      <c r="D18" s="23" t="s">
        <v>74</v>
      </c>
      <c r="E18" s="23" t="s">
        <v>9</v>
      </c>
    </row>
    <row r="19">
      <c r="A19" s="19" t="s">
        <v>71</v>
      </c>
      <c r="B19" s="19">
        <v>38</v>
      </c>
      <c r="C19" s="19" t="s">
        <v>75</v>
      </c>
      <c r="D19" s="19" t="s">
        <v>75</v>
      </c>
      <c r="E19" s="19">
        <v>43.263000187849705</v>
      </c>
    </row>
    <row r="21">
      <c r="A21" s="24" t="s">
        <v>76</v>
      </c>
      <c r="B21" s="24" t="s">
        <v>76</v>
      </c>
      <c r="C21" s="24" t="s">
        <v>76</v>
      </c>
      <c r="D21" s="24" t="s">
        <v>76</v>
      </c>
      <c r="E21" s="24" t="s">
        <v>76</v>
      </c>
    </row>
    <row r="22">
      <c r="A22" s="23" t="s">
        <v>77</v>
      </c>
      <c r="B22" s="23" t="s">
        <v>77</v>
      </c>
      <c r="C22" s="23" t="s">
        <v>77</v>
      </c>
      <c r="D22" s="23" t="s">
        <v>78</v>
      </c>
      <c r="E22" s="23"/>
    </row>
    <row r="23">
      <c r="A23" s="19"/>
      <c r="B23" s="19"/>
      <c r="C23" s="19"/>
      <c r="D23" s="19" t="s">
        <v>79</v>
      </c>
      <c r="E23" s="19" t="s">
        <v>80</v>
      </c>
    </row>
    <row r="25">
      <c r="A25" s="24" t="s">
        <v>81</v>
      </c>
      <c r="B25" s="24" t="s">
        <v>81</v>
      </c>
      <c r="C25" s="24" t="s">
        <v>81</v>
      </c>
      <c r="D25" s="24" t="s">
        <v>81</v>
      </c>
      <c r="E25" s="24" t="s">
        <v>81</v>
      </c>
    </row>
    <row r="26">
      <c r="A26" s="23" t="s">
        <v>82</v>
      </c>
      <c r="B26" s="23"/>
      <c r="C26" s="23"/>
      <c r="D26" s="23" t="s">
        <v>68</v>
      </c>
      <c r="E26" s="23"/>
    </row>
    <row r="27">
      <c r="A27" s="19" t="s">
        <v>83</v>
      </c>
      <c r="B27" s="19" t="s">
        <v>83</v>
      </c>
      <c r="C27" s="19" t="s">
        <v>83</v>
      </c>
      <c r="D27" s="19" t="s">
        <v>84</v>
      </c>
      <c r="E27" s="19" t="s">
        <v>80</v>
      </c>
    </row>
    <row r="29">
      <c r="A29" s="20"/>
      <c r="B29" s="20"/>
      <c r="C29" s="20"/>
      <c r="D29" s="20"/>
      <c r="E29" s="20"/>
    </row>
    <row r="30">
      <c r="A30" s="22"/>
      <c r="B30" s="22"/>
      <c r="C30" s="22"/>
      <c r="D30" s="22"/>
      <c r="E30" s="22"/>
    </row>
    <row r="31">
      <c r="A31" s="23" t="s">
        <v>68</v>
      </c>
      <c r="B31" s="23" t="s">
        <v>69</v>
      </c>
      <c r="C31" s="23" t="s">
        <v>74</v>
      </c>
      <c r="D31" s="23" t="s">
        <v>74</v>
      </c>
      <c r="E31" s="23" t="s">
        <v>9</v>
      </c>
    </row>
    <row r="32">
      <c r="A32" s="19" t="s">
        <v>71</v>
      </c>
      <c r="B32" s="19">
        <v>1</v>
      </c>
      <c r="C32" s="19" t="s">
        <v>75</v>
      </c>
      <c r="D32" s="19" t="s">
        <v>75</v>
      </c>
      <c r="E32" s="19">
        <v>1.8009000078195796</v>
      </c>
    </row>
    <row r="34">
      <c r="A34" s="24" t="s">
        <v>76</v>
      </c>
      <c r="B34" s="24" t="s">
        <v>76</v>
      </c>
      <c r="C34" s="24" t="s">
        <v>76</v>
      </c>
      <c r="D34" s="24" t="s">
        <v>76</v>
      </c>
      <c r="E34" s="24" t="s">
        <v>76</v>
      </c>
    </row>
    <row r="35">
      <c r="A35" s="23" t="s">
        <v>77</v>
      </c>
      <c r="B35" s="23" t="s">
        <v>77</v>
      </c>
      <c r="C35" s="23" t="s">
        <v>77</v>
      </c>
      <c r="D35" s="23" t="s">
        <v>78</v>
      </c>
      <c r="E35" s="23"/>
    </row>
    <row r="36">
      <c r="A36" s="19"/>
      <c r="B36" s="19"/>
      <c r="C36" s="19"/>
      <c r="D36" s="19" t="s">
        <v>79</v>
      </c>
      <c r="E36" s="19" t="s">
        <v>80</v>
      </c>
    </row>
    <row r="38">
      <c r="A38" s="24" t="s">
        <v>81</v>
      </c>
      <c r="B38" s="24" t="s">
        <v>81</v>
      </c>
      <c r="C38" s="24" t="s">
        <v>81</v>
      </c>
      <c r="D38" s="24" t="s">
        <v>81</v>
      </c>
      <c r="E38" s="24" t="s">
        <v>81</v>
      </c>
    </row>
    <row r="39">
      <c r="A39" s="23" t="s">
        <v>82</v>
      </c>
      <c r="B39" s="23"/>
      <c r="C39" s="23"/>
      <c r="D39" s="23" t="s">
        <v>68</v>
      </c>
      <c r="E39" s="23"/>
    </row>
    <row r="40">
      <c r="A40" s="19" t="s">
        <v>85</v>
      </c>
      <c r="B40" s="19" t="s">
        <v>85</v>
      </c>
      <c r="C40" s="19" t="s">
        <v>85</v>
      </c>
      <c r="D40" s="19" t="s">
        <v>86</v>
      </c>
      <c r="E40" s="19" t="s">
        <v>80</v>
      </c>
    </row>
    <row r="42">
      <c r="A42" s="20"/>
      <c r="B42" s="20"/>
      <c r="C42" s="20"/>
      <c r="D42" s="20"/>
      <c r="E42" s="20"/>
    </row>
    <row r="43">
      <c r="A43" s="22"/>
      <c r="B43" s="22"/>
      <c r="C43" s="22"/>
      <c r="D43" s="22"/>
      <c r="E43" s="22"/>
    </row>
    <row r="44">
      <c r="A44" s="23" t="s">
        <v>68</v>
      </c>
      <c r="B44" s="23" t="s">
        <v>69</v>
      </c>
      <c r="C44" s="23" t="s">
        <v>74</v>
      </c>
      <c r="D44" s="23" t="s">
        <v>74</v>
      </c>
      <c r="E44" s="23" t="s">
        <v>9</v>
      </c>
    </row>
    <row r="45">
      <c r="A45" s="19" t="s">
        <v>71</v>
      </c>
      <c r="B45" s="19">
        <v>2</v>
      </c>
      <c r="C45" s="19" t="s">
        <v>75</v>
      </c>
      <c r="D45" s="19" t="s">
        <v>75</v>
      </c>
      <c r="E45" s="19">
        <v>10.244000044479858</v>
      </c>
    </row>
    <row r="47">
      <c r="A47" s="24" t="s">
        <v>76</v>
      </c>
      <c r="B47" s="24" t="s">
        <v>76</v>
      </c>
      <c r="C47" s="24" t="s">
        <v>76</v>
      </c>
      <c r="D47" s="24" t="s">
        <v>76</v>
      </c>
      <c r="E47" s="24" t="s">
        <v>76</v>
      </c>
    </row>
    <row r="48">
      <c r="A48" s="23" t="s">
        <v>77</v>
      </c>
      <c r="B48" s="23" t="s">
        <v>77</v>
      </c>
      <c r="C48" s="23" t="s">
        <v>77</v>
      </c>
      <c r="D48" s="23" t="s">
        <v>78</v>
      </c>
      <c r="E48" s="23"/>
    </row>
    <row r="49">
      <c r="A49" s="19"/>
      <c r="B49" s="19"/>
      <c r="C49" s="19"/>
      <c r="D49" s="19" t="s">
        <v>79</v>
      </c>
      <c r="E49" s="19" t="s">
        <v>80</v>
      </c>
    </row>
    <row r="51">
      <c r="A51" s="24" t="s">
        <v>81</v>
      </c>
      <c r="B51" s="24" t="s">
        <v>81</v>
      </c>
      <c r="C51" s="24" t="s">
        <v>81</v>
      </c>
      <c r="D51" s="24" t="s">
        <v>81</v>
      </c>
      <c r="E51" s="24" t="s">
        <v>81</v>
      </c>
    </row>
    <row r="52">
      <c r="A52" s="23" t="s">
        <v>82</v>
      </c>
      <c r="B52" s="23"/>
      <c r="C52" s="23"/>
      <c r="D52" s="23" t="s">
        <v>68</v>
      </c>
      <c r="E52" s="23"/>
    </row>
    <row r="53">
      <c r="A53" s="19" t="s">
        <v>87</v>
      </c>
      <c r="B53" s="19" t="s">
        <v>87</v>
      </c>
      <c r="C53" s="19" t="s">
        <v>87</v>
      </c>
      <c r="D53" s="19" t="s">
        <v>88</v>
      </c>
      <c r="E53" s="19" t="s">
        <v>80</v>
      </c>
    </row>
    <row r="55">
      <c r="A55" s="20"/>
      <c r="B55" s="20"/>
      <c r="C55" s="20"/>
      <c r="D55" s="20"/>
      <c r="E55" s="20"/>
    </row>
    <row r="56">
      <c r="A56" s="22"/>
      <c r="B56" s="22"/>
      <c r="C56" s="22"/>
      <c r="D56" s="22"/>
      <c r="E56" s="22"/>
    </row>
    <row r="57">
      <c r="A57" s="23" t="s">
        <v>68</v>
      </c>
      <c r="B57" s="23" t="s">
        <v>69</v>
      </c>
      <c r="C57" s="23" t="s">
        <v>74</v>
      </c>
      <c r="D57" s="23" t="s">
        <v>74</v>
      </c>
      <c r="E57" s="23" t="s">
        <v>9</v>
      </c>
    </row>
    <row r="58">
      <c r="A58" s="19" t="s">
        <v>71</v>
      </c>
      <c r="B58" s="19">
        <v>1</v>
      </c>
      <c r="C58" s="19" t="s">
        <v>75</v>
      </c>
      <c r="D58" s="19" t="s">
        <v>75</v>
      </c>
      <c r="E58" s="19">
        <v>2.9739500129130092</v>
      </c>
    </row>
    <row r="60">
      <c r="A60" s="24" t="s">
        <v>76</v>
      </c>
      <c r="B60" s="24" t="s">
        <v>76</v>
      </c>
      <c r="C60" s="24" t="s">
        <v>76</v>
      </c>
      <c r="D60" s="24" t="s">
        <v>76</v>
      </c>
      <c r="E60" s="24" t="s">
        <v>76</v>
      </c>
    </row>
    <row r="61">
      <c r="A61" s="23" t="s">
        <v>77</v>
      </c>
      <c r="B61" s="23" t="s">
        <v>77</v>
      </c>
      <c r="C61" s="23" t="s">
        <v>77</v>
      </c>
      <c r="D61" s="23" t="s">
        <v>78</v>
      </c>
      <c r="E61" s="23"/>
    </row>
    <row r="62">
      <c r="A62" s="19"/>
      <c r="B62" s="19"/>
      <c r="C62" s="19"/>
      <c r="D62" s="19" t="s">
        <v>79</v>
      </c>
      <c r="E62" s="19" t="s">
        <v>80</v>
      </c>
    </row>
    <row r="64">
      <c r="A64" s="24" t="s">
        <v>81</v>
      </c>
      <c r="B64" s="24" t="s">
        <v>81</v>
      </c>
      <c r="C64" s="24" t="s">
        <v>81</v>
      </c>
      <c r="D64" s="24" t="s">
        <v>81</v>
      </c>
      <c r="E64" s="24" t="s">
        <v>81</v>
      </c>
    </row>
    <row r="65">
      <c r="A65" s="23" t="s">
        <v>82</v>
      </c>
      <c r="B65" s="23"/>
      <c r="C65" s="23"/>
      <c r="D65" s="23" t="s">
        <v>68</v>
      </c>
      <c r="E65" s="23"/>
    </row>
    <row r="66">
      <c r="A66" s="19" t="s">
        <v>89</v>
      </c>
      <c r="B66" s="19" t="s">
        <v>89</v>
      </c>
      <c r="C66" s="19" t="s">
        <v>89</v>
      </c>
      <c r="D66" s="19" t="s">
        <v>90</v>
      </c>
      <c r="E66" s="19" t="s">
        <v>80</v>
      </c>
    </row>
  </sheetData>
  <mergeCells>
    <mergeCell ref="A5:E5"/>
    <mergeCell ref="A6:E6"/>
    <mergeCell ref="A16:E16"/>
    <mergeCell ref="A17:E17"/>
    <mergeCell ref="C18:D18"/>
    <mergeCell ref="C19:D19"/>
    <mergeCell ref="A21:E21"/>
    <mergeCell ref="A22:C22"/>
    <mergeCell ref="A25:E25"/>
    <mergeCell ref="A26"/>
    <mergeCell ref="A27:C27"/>
    <mergeCell ref="A29:E29"/>
    <mergeCell ref="A30:E30"/>
    <mergeCell ref="C31:D31"/>
    <mergeCell ref="C32:D32"/>
    <mergeCell ref="A34:E34"/>
    <mergeCell ref="A35:C35"/>
    <mergeCell ref="A38:E38"/>
    <mergeCell ref="A39"/>
    <mergeCell ref="A40:C40"/>
    <mergeCell ref="A42:E42"/>
    <mergeCell ref="A43:E43"/>
    <mergeCell ref="C44:D44"/>
    <mergeCell ref="C45:D45"/>
    <mergeCell ref="A47:E47"/>
    <mergeCell ref="A48:C48"/>
    <mergeCell ref="A51:E51"/>
    <mergeCell ref="A52"/>
    <mergeCell ref="A53:C53"/>
    <mergeCell ref="A55:E55"/>
    <mergeCell ref="A56:E56"/>
    <mergeCell ref="C57:D57"/>
    <mergeCell ref="C58:D58"/>
    <mergeCell ref="A60:E60"/>
    <mergeCell ref="A61:C61"/>
    <mergeCell ref="A64:E64"/>
    <mergeCell ref="A65"/>
    <mergeCell ref="A66:C66"/>
  </mergeCells>
  <hyperlinks>
    <hyperlink ref="A2" r:id="rId2"/>
    <hyperlink ref="F2" r:id="rId3"/>
    <hyperlink ref="E13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21</v>
      </c>
      <c r="F2" s="12" t="s">
        <v>91</v>
      </c>
      <c r="G2" s="12">
        <v>827.08</v>
      </c>
      <c r="H2" s="12">
        <v>991.25538000000017</v>
      </c>
      <c r="I2" s="12">
        <v>991.25538000000017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1</v>
      </c>
      <c r="D8" s="19" t="s">
        <v>93</v>
      </c>
      <c r="E8" s="19">
        <v>1</v>
      </c>
    </row>
    <row r="9">
      <c r="A9" s="19" t="s">
        <v>72</v>
      </c>
      <c r="B9" s="19" t="s">
        <v>72</v>
      </c>
      <c r="C9" s="19">
        <f>SUBTOTAL(109,Criteria_Summary12.2.2[Elementos])</f>
      </c>
      <c r="D9" s="19" t="s">
        <v>72</v>
      </c>
      <c r="E9" s="19">
        <f>SUBTOTAL(109,Criteria_Summary12.2.2[Total])</f>
      </c>
    </row>
    <row r="10">
      <c r="A10" s="20" t="s">
        <v>73</v>
      </c>
      <c r="B10" s="20">
        <v>0</v>
      </c>
      <c r="C10" s="21"/>
      <c r="D10" s="21"/>
      <c r="E10" s="20">
        <v>1</v>
      </c>
    </row>
    <row r="13">
      <c r="A13" s="20" t="s">
        <v>93</v>
      </c>
      <c r="B13" s="20" t="s">
        <v>93</v>
      </c>
      <c r="C13" s="20" t="s">
        <v>93</v>
      </c>
      <c r="D13" s="20" t="s">
        <v>93</v>
      </c>
      <c r="E13" s="20" t="s">
        <v>93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1</v>
      </c>
      <c r="C16" s="19" t="s">
        <v>94</v>
      </c>
      <c r="D16" s="19" t="s">
        <v>94</v>
      </c>
      <c r="E16" s="19">
        <v>1</v>
      </c>
    </row>
    <row r="18">
      <c r="A18" s="24" t="s">
        <v>76</v>
      </c>
      <c r="B18" s="24" t="s">
        <v>76</v>
      </c>
      <c r="C18" s="24" t="s">
        <v>76</v>
      </c>
      <c r="D18" s="24" t="s">
        <v>76</v>
      </c>
      <c r="E18" s="24" t="s">
        <v>76</v>
      </c>
    </row>
    <row r="19">
      <c r="A19" s="23" t="s">
        <v>77</v>
      </c>
      <c r="B19" s="23" t="s">
        <v>77</v>
      </c>
      <c r="C19" s="23" t="s">
        <v>77</v>
      </c>
      <c r="D19" s="23" t="s">
        <v>78</v>
      </c>
      <c r="E19" s="23"/>
    </row>
    <row r="20">
      <c r="A20" s="19"/>
      <c r="B20" s="19"/>
      <c r="C20" s="19"/>
      <c r="D20" s="19" t="s">
        <v>79</v>
      </c>
      <c r="E20" s="19" t="s">
        <v>80</v>
      </c>
    </row>
    <row r="22">
      <c r="A22" s="24" t="s">
        <v>81</v>
      </c>
      <c r="B22" s="24" t="s">
        <v>81</v>
      </c>
      <c r="C22" s="24" t="s">
        <v>81</v>
      </c>
      <c r="D22" s="24" t="s">
        <v>81</v>
      </c>
      <c r="E22" s="24" t="s">
        <v>81</v>
      </c>
    </row>
    <row r="23">
      <c r="A23" s="23" t="s">
        <v>82</v>
      </c>
      <c r="B23" s="23"/>
      <c r="C23" s="23"/>
      <c r="D23" s="23" t="s">
        <v>68</v>
      </c>
      <c r="E23" s="23"/>
    </row>
    <row r="24">
      <c r="A24" s="19" t="s">
        <v>95</v>
      </c>
      <c r="B24" s="19" t="s">
        <v>95</v>
      </c>
      <c r="C24" s="19" t="s">
        <v>95</v>
      </c>
      <c r="D24" s="19" t="s">
        <v>96</v>
      </c>
      <c r="E24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23</v>
      </c>
      <c r="B2" s="12" t="s">
        <v>24</v>
      </c>
      <c r="C2" s="12" t="s">
        <v>14</v>
      </c>
      <c r="D2" s="12" t="s">
        <v>25</v>
      </c>
      <c r="E2" s="12" t="s">
        <v>21</v>
      </c>
      <c r="F2" s="12" t="s">
        <v>97</v>
      </c>
      <c r="G2" s="12">
        <v>1816.13</v>
      </c>
      <c r="H2" s="12">
        <v>2176.6318050000004</v>
      </c>
      <c r="I2" s="12">
        <v>6529.8954150000009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3</v>
      </c>
      <c r="D8" s="19" t="s">
        <v>93</v>
      </c>
      <c r="E8" s="19">
        <v>3</v>
      </c>
    </row>
    <row r="9">
      <c r="A9" s="19" t="s">
        <v>72</v>
      </c>
      <c r="B9" s="19" t="s">
        <v>72</v>
      </c>
      <c r="C9" s="19">
        <f>SUBTOTAL(109,Criteria_Summary12.2.3[Elementos])</f>
      </c>
      <c r="D9" s="19" t="s">
        <v>72</v>
      </c>
      <c r="E9" s="19">
        <f>SUBTOTAL(109,Criteria_Summary12.2.3[Total])</f>
      </c>
    </row>
    <row r="10">
      <c r="A10" s="20" t="s">
        <v>73</v>
      </c>
      <c r="B10" s="20">
        <v>0</v>
      </c>
      <c r="C10" s="21"/>
      <c r="D10" s="21"/>
      <c r="E10" s="20">
        <v>3</v>
      </c>
    </row>
    <row r="13">
      <c r="A13" s="20" t="s">
        <v>93</v>
      </c>
      <c r="B13" s="20" t="s">
        <v>93</v>
      </c>
      <c r="C13" s="20" t="s">
        <v>93</v>
      </c>
      <c r="D13" s="20" t="s">
        <v>93</v>
      </c>
      <c r="E13" s="20" t="s">
        <v>93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3</v>
      </c>
      <c r="C16" s="19" t="s">
        <v>94</v>
      </c>
      <c r="D16" s="19" t="s">
        <v>94</v>
      </c>
      <c r="E16" s="19">
        <v>3</v>
      </c>
    </row>
    <row r="18">
      <c r="A18" s="24" t="s">
        <v>76</v>
      </c>
      <c r="B18" s="24" t="s">
        <v>76</v>
      </c>
      <c r="C18" s="24" t="s">
        <v>76</v>
      </c>
      <c r="D18" s="24" t="s">
        <v>76</v>
      </c>
      <c r="E18" s="24" t="s">
        <v>76</v>
      </c>
    </row>
    <row r="19">
      <c r="A19" s="23" t="s">
        <v>77</v>
      </c>
      <c r="B19" s="23" t="s">
        <v>77</v>
      </c>
      <c r="C19" s="23" t="s">
        <v>77</v>
      </c>
      <c r="D19" s="23" t="s">
        <v>78</v>
      </c>
      <c r="E19" s="23"/>
    </row>
    <row r="20">
      <c r="A20" s="19"/>
      <c r="B20" s="19"/>
      <c r="C20" s="19"/>
      <c r="D20" s="19" t="s">
        <v>79</v>
      </c>
      <c r="E20" s="19" t="s">
        <v>80</v>
      </c>
    </row>
    <row r="22">
      <c r="A22" s="24" t="s">
        <v>81</v>
      </c>
      <c r="B22" s="24" t="s">
        <v>81</v>
      </c>
      <c r="C22" s="24" t="s">
        <v>81</v>
      </c>
      <c r="D22" s="24" t="s">
        <v>81</v>
      </c>
      <c r="E22" s="24" t="s">
        <v>81</v>
      </c>
    </row>
    <row r="23">
      <c r="A23" s="23" t="s">
        <v>82</v>
      </c>
      <c r="B23" s="23"/>
      <c r="C23" s="23"/>
      <c r="D23" s="23" t="s">
        <v>68</v>
      </c>
      <c r="E23" s="23"/>
    </row>
    <row r="24">
      <c r="A24" s="19" t="s">
        <v>87</v>
      </c>
      <c r="B24" s="19" t="s">
        <v>87</v>
      </c>
      <c r="C24" s="19" t="s">
        <v>87</v>
      </c>
      <c r="D24" s="19" t="s">
        <v>98</v>
      </c>
      <c r="E24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39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27</v>
      </c>
      <c r="B2" s="12" t="s">
        <v>28</v>
      </c>
      <c r="C2" s="12" t="s">
        <v>14</v>
      </c>
      <c r="D2" s="12" t="s">
        <v>29</v>
      </c>
      <c r="E2" s="12" t="s">
        <v>16</v>
      </c>
      <c r="F2" s="12" t="s">
        <v>30</v>
      </c>
      <c r="G2" s="12">
        <v>1079.81</v>
      </c>
      <c r="H2" s="12">
        <v>1294.1522850000001</v>
      </c>
      <c r="I2" s="12">
        <v>29351.3738238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71</v>
      </c>
      <c r="C8" s="19">
        <v>1</v>
      </c>
      <c r="D8" s="19"/>
      <c r="E8" s="19">
        <v>3.7800000164129108</v>
      </c>
    </row>
    <row r="9">
      <c r="A9" s="19">
        <v>2</v>
      </c>
      <c r="B9" s="19" t="s">
        <v>71</v>
      </c>
      <c r="C9" s="19">
        <v>5</v>
      </c>
      <c r="D9" s="19"/>
      <c r="E9" s="19">
        <v>18.900000082064555</v>
      </c>
    </row>
    <row r="10">
      <c r="A10" s="19" t="s">
        <v>72</v>
      </c>
      <c r="B10" s="19" t="s">
        <v>72</v>
      </c>
      <c r="C10" s="19">
        <f>SUBTOTAL(109,Criteria_Summary12.2.4[Elementos])</f>
      </c>
      <c r="D10" s="19" t="s">
        <v>72</v>
      </c>
      <c r="E10" s="19">
        <f>SUBTOTAL(109,Criteria_Summary12.2.4[Total])</f>
      </c>
    </row>
    <row r="11">
      <c r="A11" s="20" t="s">
        <v>73</v>
      </c>
      <c r="B11" s="20">
        <v>0</v>
      </c>
      <c r="C11" s="21"/>
      <c r="D11" s="21"/>
      <c r="E11" s="20">
        <v>22.68</v>
      </c>
    </row>
    <row r="14">
      <c r="A14" s="20"/>
      <c r="B14" s="20"/>
      <c r="C14" s="20"/>
      <c r="D14" s="20"/>
      <c r="E14" s="20"/>
    </row>
    <row r="15">
      <c r="A15" s="22"/>
      <c r="B15" s="22"/>
      <c r="C15" s="22"/>
      <c r="D15" s="22"/>
      <c r="E15" s="22"/>
    </row>
    <row r="16">
      <c r="A16" s="23" t="s">
        <v>68</v>
      </c>
      <c r="B16" s="23" t="s">
        <v>69</v>
      </c>
      <c r="C16" s="23" t="s">
        <v>74</v>
      </c>
      <c r="D16" s="23" t="s">
        <v>74</v>
      </c>
      <c r="E16" s="23" t="s">
        <v>9</v>
      </c>
    </row>
    <row r="17">
      <c r="A17" s="19" t="s">
        <v>71</v>
      </c>
      <c r="B17" s="19">
        <v>1</v>
      </c>
      <c r="C17" s="19" t="s">
        <v>75</v>
      </c>
      <c r="D17" s="19" t="s">
        <v>75</v>
      </c>
      <c r="E17" s="19">
        <v>3.7800000164129108</v>
      </c>
    </row>
    <row r="19">
      <c r="A19" s="24" t="s">
        <v>76</v>
      </c>
      <c r="B19" s="24" t="s">
        <v>76</v>
      </c>
      <c r="C19" s="24" t="s">
        <v>76</v>
      </c>
      <c r="D19" s="24" t="s">
        <v>76</v>
      </c>
      <c r="E19" s="24" t="s">
        <v>76</v>
      </c>
    </row>
    <row r="20">
      <c r="A20" s="23" t="s">
        <v>77</v>
      </c>
      <c r="B20" s="23" t="s">
        <v>77</v>
      </c>
      <c r="C20" s="23" t="s">
        <v>77</v>
      </c>
      <c r="D20" s="23" t="s">
        <v>78</v>
      </c>
      <c r="E20" s="23"/>
    </row>
    <row r="21">
      <c r="A21" s="19"/>
      <c r="B21" s="19"/>
      <c r="C21" s="19"/>
      <c r="D21" s="19" t="s">
        <v>79</v>
      </c>
      <c r="E21" s="19" t="s">
        <v>80</v>
      </c>
    </row>
    <row r="23">
      <c r="A23" s="24" t="s">
        <v>81</v>
      </c>
      <c r="B23" s="24" t="s">
        <v>81</v>
      </c>
      <c r="C23" s="24" t="s">
        <v>81</v>
      </c>
      <c r="D23" s="24" t="s">
        <v>81</v>
      </c>
      <c r="E23" s="24" t="s">
        <v>81</v>
      </c>
    </row>
    <row r="24">
      <c r="A24" s="23" t="s">
        <v>82</v>
      </c>
      <c r="B24" s="23"/>
      <c r="C24" s="23"/>
      <c r="D24" s="23" t="s">
        <v>68</v>
      </c>
      <c r="E24" s="23"/>
    </row>
    <row r="25">
      <c r="A25" s="19" t="s">
        <v>99</v>
      </c>
      <c r="B25" s="19" t="s">
        <v>99</v>
      </c>
      <c r="C25" s="19" t="s">
        <v>99</v>
      </c>
      <c r="D25" s="19" t="s">
        <v>100</v>
      </c>
      <c r="E25" s="19" t="s">
        <v>80</v>
      </c>
    </row>
    <row r="27">
      <c r="A27" s="20"/>
      <c r="B27" s="20"/>
      <c r="C27" s="20"/>
      <c r="D27" s="20"/>
      <c r="E27" s="20"/>
    </row>
    <row r="28">
      <c r="A28" s="22"/>
      <c r="B28" s="22"/>
      <c r="C28" s="22"/>
      <c r="D28" s="22"/>
      <c r="E28" s="22"/>
    </row>
    <row r="29">
      <c r="A29" s="23" t="s">
        <v>68</v>
      </c>
      <c r="B29" s="23" t="s">
        <v>69</v>
      </c>
      <c r="C29" s="23" t="s">
        <v>74</v>
      </c>
      <c r="D29" s="23" t="s">
        <v>74</v>
      </c>
      <c r="E29" s="23" t="s">
        <v>9</v>
      </c>
    </row>
    <row r="30">
      <c r="A30" s="19" t="s">
        <v>71</v>
      </c>
      <c r="B30" s="19">
        <v>5</v>
      </c>
      <c r="C30" s="19" t="s">
        <v>75</v>
      </c>
      <c r="D30" s="19" t="s">
        <v>75</v>
      </c>
      <c r="E30" s="19">
        <v>18.900000082064555</v>
      </c>
    </row>
    <row r="32">
      <c r="A32" s="24" t="s">
        <v>76</v>
      </c>
      <c r="B32" s="24" t="s">
        <v>76</v>
      </c>
      <c r="C32" s="24" t="s">
        <v>76</v>
      </c>
      <c r="D32" s="24" t="s">
        <v>76</v>
      </c>
      <c r="E32" s="24" t="s">
        <v>76</v>
      </c>
    </row>
    <row r="33">
      <c r="A33" s="23" t="s">
        <v>77</v>
      </c>
      <c r="B33" s="23" t="s">
        <v>77</v>
      </c>
      <c r="C33" s="23" t="s">
        <v>77</v>
      </c>
      <c r="D33" s="23" t="s">
        <v>78</v>
      </c>
      <c r="E33" s="23"/>
    </row>
    <row r="34">
      <c r="A34" s="19"/>
      <c r="B34" s="19"/>
      <c r="C34" s="19"/>
      <c r="D34" s="19" t="s">
        <v>79</v>
      </c>
      <c r="E34" s="19" t="s">
        <v>80</v>
      </c>
    </row>
    <row r="36">
      <c r="A36" s="24" t="s">
        <v>81</v>
      </c>
      <c r="B36" s="24" t="s">
        <v>81</v>
      </c>
      <c r="C36" s="24" t="s">
        <v>81</v>
      </c>
      <c r="D36" s="24" t="s">
        <v>81</v>
      </c>
      <c r="E36" s="24" t="s">
        <v>81</v>
      </c>
    </row>
    <row r="37">
      <c r="A37" s="23" t="s">
        <v>82</v>
      </c>
      <c r="B37" s="23"/>
      <c r="C37" s="23"/>
      <c r="D37" s="23" t="s">
        <v>68</v>
      </c>
      <c r="E37" s="23"/>
    </row>
    <row r="38">
      <c r="A38" s="19" t="s">
        <v>101</v>
      </c>
      <c r="B38" s="19" t="s">
        <v>101</v>
      </c>
      <c r="C38" s="19" t="s">
        <v>101</v>
      </c>
      <c r="D38" s="19" t="s">
        <v>100</v>
      </c>
      <c r="E38" s="19" t="s">
        <v>80</v>
      </c>
    </row>
    <row r="39">
      <c r="A39" s="19" t="s">
        <v>101</v>
      </c>
      <c r="B39" s="19" t="s">
        <v>101</v>
      </c>
      <c r="C39" s="19" t="s">
        <v>101</v>
      </c>
      <c r="D39" s="19" t="s">
        <v>102</v>
      </c>
      <c r="E39" s="19" t="s">
        <v>80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  <mergeCell ref="A39:C39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6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31</v>
      </c>
      <c r="B2" s="12" t="s">
        <v>32</v>
      </c>
      <c r="C2" s="12" t="s">
        <v>33</v>
      </c>
      <c r="D2" s="12" t="s">
        <v>34</v>
      </c>
      <c r="E2" s="12" t="s">
        <v>21</v>
      </c>
      <c r="F2" s="12" t="s">
        <v>103</v>
      </c>
      <c r="G2" s="12">
        <v>514.96</v>
      </c>
      <c r="H2" s="12">
        <v>617.17956000000015</v>
      </c>
      <c r="I2" s="12">
        <v>3085.8978000000006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2</v>
      </c>
      <c r="D8" s="19" t="s">
        <v>93</v>
      </c>
      <c r="E8" s="19">
        <v>2</v>
      </c>
    </row>
    <row r="9">
      <c r="A9" s="19">
        <v>2</v>
      </c>
      <c r="B9" s="19" t="s">
        <v>92</v>
      </c>
      <c r="C9" s="19">
        <v>1</v>
      </c>
      <c r="D9" s="19" t="s">
        <v>93</v>
      </c>
      <c r="E9" s="19">
        <v>1</v>
      </c>
    </row>
    <row r="10">
      <c r="A10" s="19">
        <v>3</v>
      </c>
      <c r="B10" s="19" t="s">
        <v>92</v>
      </c>
      <c r="C10" s="19">
        <v>1</v>
      </c>
      <c r="D10" s="19" t="s">
        <v>93</v>
      </c>
      <c r="E10" s="19">
        <v>1</v>
      </c>
    </row>
    <row r="11">
      <c r="A11" s="19">
        <v>4</v>
      </c>
      <c r="B11" s="19" t="s">
        <v>92</v>
      </c>
      <c r="C11" s="19">
        <v>1</v>
      </c>
      <c r="D11" s="19" t="s">
        <v>93</v>
      </c>
      <c r="E11" s="19">
        <v>1</v>
      </c>
    </row>
    <row r="12">
      <c r="A12" s="19" t="s">
        <v>72</v>
      </c>
      <c r="B12" s="19" t="s">
        <v>72</v>
      </c>
      <c r="C12" s="19">
        <f>SUBTOTAL(109,Criteria_Summary12.2.5[Elementos])</f>
      </c>
      <c r="D12" s="19" t="s">
        <v>72</v>
      </c>
      <c r="E12" s="19">
        <f>SUBTOTAL(109,Criteria_Summary12.2.5[Total])</f>
      </c>
    </row>
    <row r="13">
      <c r="A13" s="20" t="s">
        <v>73</v>
      </c>
      <c r="B13" s="20">
        <v>0</v>
      </c>
      <c r="C13" s="21"/>
      <c r="D13" s="21"/>
      <c r="E13" s="20">
        <v>5</v>
      </c>
    </row>
    <row r="16">
      <c r="A16" s="20" t="s">
        <v>93</v>
      </c>
      <c r="B16" s="20" t="s">
        <v>93</v>
      </c>
      <c r="C16" s="20" t="s">
        <v>93</v>
      </c>
      <c r="D16" s="20" t="s">
        <v>93</v>
      </c>
      <c r="E16" s="20" t="s">
        <v>93</v>
      </c>
    </row>
    <row r="17">
      <c r="A17" s="22"/>
      <c r="B17" s="22"/>
      <c r="C17" s="22"/>
      <c r="D17" s="22"/>
      <c r="E17" s="22"/>
    </row>
    <row r="18">
      <c r="A18" s="23" t="s">
        <v>68</v>
      </c>
      <c r="B18" s="23" t="s">
        <v>69</v>
      </c>
      <c r="C18" s="23" t="s">
        <v>74</v>
      </c>
      <c r="D18" s="23" t="s">
        <v>74</v>
      </c>
      <c r="E18" s="23" t="s">
        <v>9</v>
      </c>
    </row>
    <row r="19">
      <c r="A19" s="19" t="s">
        <v>92</v>
      </c>
      <c r="B19" s="19">
        <v>2</v>
      </c>
      <c r="C19" s="19" t="s">
        <v>94</v>
      </c>
      <c r="D19" s="19" t="s">
        <v>94</v>
      </c>
      <c r="E19" s="19">
        <v>2</v>
      </c>
    </row>
    <row r="21">
      <c r="A21" s="24" t="s">
        <v>76</v>
      </c>
      <c r="B21" s="24" t="s">
        <v>76</v>
      </c>
      <c r="C21" s="24" t="s">
        <v>76</v>
      </c>
      <c r="D21" s="24" t="s">
        <v>76</v>
      </c>
      <c r="E21" s="24" t="s">
        <v>76</v>
      </c>
    </row>
    <row r="22">
      <c r="A22" s="23" t="s">
        <v>77</v>
      </c>
      <c r="B22" s="23" t="s">
        <v>77</v>
      </c>
      <c r="C22" s="23" t="s">
        <v>77</v>
      </c>
      <c r="D22" s="23" t="s">
        <v>78</v>
      </c>
      <c r="E22" s="23"/>
    </row>
    <row r="23">
      <c r="A23" s="19"/>
      <c r="B23" s="19"/>
      <c r="C23" s="19"/>
      <c r="D23" s="19" t="s">
        <v>79</v>
      </c>
      <c r="E23" s="19" t="s">
        <v>80</v>
      </c>
    </row>
    <row r="25">
      <c r="A25" s="24" t="s">
        <v>81</v>
      </c>
      <c r="B25" s="24" t="s">
        <v>81</v>
      </c>
      <c r="C25" s="24" t="s">
        <v>81</v>
      </c>
      <c r="D25" s="24" t="s">
        <v>81</v>
      </c>
      <c r="E25" s="24" t="s">
        <v>81</v>
      </c>
    </row>
    <row r="26">
      <c r="A26" s="23" t="s">
        <v>82</v>
      </c>
      <c r="B26" s="23"/>
      <c r="C26" s="23"/>
      <c r="D26" s="23" t="s">
        <v>68</v>
      </c>
      <c r="E26" s="23"/>
    </row>
    <row r="27">
      <c r="A27" s="19" t="s">
        <v>104</v>
      </c>
      <c r="B27" s="19" t="s">
        <v>104</v>
      </c>
      <c r="C27" s="19" t="s">
        <v>104</v>
      </c>
      <c r="D27" s="19" t="s">
        <v>105</v>
      </c>
      <c r="E27" s="19" t="s">
        <v>80</v>
      </c>
    </row>
    <row r="29">
      <c r="A29" s="20" t="s">
        <v>93</v>
      </c>
      <c r="B29" s="20" t="s">
        <v>93</v>
      </c>
      <c r="C29" s="20" t="s">
        <v>93</v>
      </c>
      <c r="D29" s="20" t="s">
        <v>93</v>
      </c>
      <c r="E29" s="20" t="s">
        <v>93</v>
      </c>
    </row>
    <row r="30">
      <c r="A30" s="22"/>
      <c r="B30" s="22"/>
      <c r="C30" s="22"/>
      <c r="D30" s="22"/>
      <c r="E30" s="22"/>
    </row>
    <row r="31">
      <c r="A31" s="23" t="s">
        <v>68</v>
      </c>
      <c r="B31" s="23" t="s">
        <v>69</v>
      </c>
      <c r="C31" s="23" t="s">
        <v>74</v>
      </c>
      <c r="D31" s="23" t="s">
        <v>74</v>
      </c>
      <c r="E31" s="23" t="s">
        <v>9</v>
      </c>
    </row>
    <row r="32">
      <c r="A32" s="19" t="s">
        <v>92</v>
      </c>
      <c r="B32" s="19">
        <v>1</v>
      </c>
      <c r="C32" s="19" t="s">
        <v>94</v>
      </c>
      <c r="D32" s="19" t="s">
        <v>94</v>
      </c>
      <c r="E32" s="19">
        <v>1</v>
      </c>
    </row>
    <row r="34">
      <c r="A34" s="24" t="s">
        <v>76</v>
      </c>
      <c r="B34" s="24" t="s">
        <v>76</v>
      </c>
      <c r="C34" s="24" t="s">
        <v>76</v>
      </c>
      <c r="D34" s="24" t="s">
        <v>76</v>
      </c>
      <c r="E34" s="24" t="s">
        <v>76</v>
      </c>
    </row>
    <row r="35">
      <c r="A35" s="23" t="s">
        <v>77</v>
      </c>
      <c r="B35" s="23" t="s">
        <v>77</v>
      </c>
      <c r="C35" s="23" t="s">
        <v>77</v>
      </c>
      <c r="D35" s="23" t="s">
        <v>78</v>
      </c>
      <c r="E35" s="23"/>
    </row>
    <row r="36">
      <c r="A36" s="19"/>
      <c r="B36" s="19"/>
      <c r="C36" s="19"/>
      <c r="D36" s="19" t="s">
        <v>79</v>
      </c>
      <c r="E36" s="19" t="s">
        <v>80</v>
      </c>
    </row>
    <row r="38">
      <c r="A38" s="24" t="s">
        <v>81</v>
      </c>
      <c r="B38" s="24" t="s">
        <v>81</v>
      </c>
      <c r="C38" s="24" t="s">
        <v>81</v>
      </c>
      <c r="D38" s="24" t="s">
        <v>81</v>
      </c>
      <c r="E38" s="24" t="s">
        <v>81</v>
      </c>
    </row>
    <row r="39">
      <c r="A39" s="23" t="s">
        <v>82</v>
      </c>
      <c r="B39" s="23"/>
      <c r="C39" s="23"/>
      <c r="D39" s="23" t="s">
        <v>68</v>
      </c>
      <c r="E39" s="23"/>
    </row>
    <row r="40">
      <c r="A40" s="19" t="s">
        <v>104</v>
      </c>
      <c r="B40" s="19" t="s">
        <v>104</v>
      </c>
      <c r="C40" s="19" t="s">
        <v>104</v>
      </c>
      <c r="D40" s="19" t="s">
        <v>106</v>
      </c>
      <c r="E40" s="19" t="s">
        <v>80</v>
      </c>
    </row>
    <row r="42">
      <c r="A42" s="20" t="s">
        <v>93</v>
      </c>
      <c r="B42" s="20" t="s">
        <v>93</v>
      </c>
      <c r="C42" s="20" t="s">
        <v>93</v>
      </c>
      <c r="D42" s="20" t="s">
        <v>93</v>
      </c>
      <c r="E42" s="20" t="s">
        <v>93</v>
      </c>
    </row>
    <row r="43">
      <c r="A43" s="22"/>
      <c r="B43" s="22"/>
      <c r="C43" s="22"/>
      <c r="D43" s="22"/>
      <c r="E43" s="22"/>
    </row>
    <row r="44">
      <c r="A44" s="23" t="s">
        <v>68</v>
      </c>
      <c r="B44" s="23" t="s">
        <v>69</v>
      </c>
      <c r="C44" s="23" t="s">
        <v>74</v>
      </c>
      <c r="D44" s="23" t="s">
        <v>74</v>
      </c>
      <c r="E44" s="23" t="s">
        <v>9</v>
      </c>
    </row>
    <row r="45">
      <c r="A45" s="19" t="s">
        <v>92</v>
      </c>
      <c r="B45" s="19">
        <v>1</v>
      </c>
      <c r="C45" s="19" t="s">
        <v>94</v>
      </c>
      <c r="D45" s="19" t="s">
        <v>94</v>
      </c>
      <c r="E45" s="19">
        <v>1</v>
      </c>
    </row>
    <row r="47">
      <c r="A47" s="24" t="s">
        <v>76</v>
      </c>
      <c r="B47" s="24" t="s">
        <v>76</v>
      </c>
      <c r="C47" s="24" t="s">
        <v>76</v>
      </c>
      <c r="D47" s="24" t="s">
        <v>76</v>
      </c>
      <c r="E47" s="24" t="s">
        <v>76</v>
      </c>
    </row>
    <row r="48">
      <c r="A48" s="23" t="s">
        <v>77</v>
      </c>
      <c r="B48" s="23" t="s">
        <v>77</v>
      </c>
      <c r="C48" s="23" t="s">
        <v>77</v>
      </c>
      <c r="D48" s="23" t="s">
        <v>78</v>
      </c>
      <c r="E48" s="23"/>
    </row>
    <row r="49">
      <c r="A49" s="19"/>
      <c r="B49" s="19"/>
      <c r="C49" s="19"/>
      <c r="D49" s="19" t="s">
        <v>79</v>
      </c>
      <c r="E49" s="19" t="s">
        <v>80</v>
      </c>
    </row>
    <row r="51">
      <c r="A51" s="24" t="s">
        <v>81</v>
      </c>
      <c r="B51" s="24" t="s">
        <v>81</v>
      </c>
      <c r="C51" s="24" t="s">
        <v>81</v>
      </c>
      <c r="D51" s="24" t="s">
        <v>81</v>
      </c>
      <c r="E51" s="24" t="s">
        <v>81</v>
      </c>
    </row>
    <row r="52">
      <c r="A52" s="23" t="s">
        <v>82</v>
      </c>
      <c r="B52" s="23"/>
      <c r="C52" s="23"/>
      <c r="D52" s="23" t="s">
        <v>68</v>
      </c>
      <c r="E52" s="23"/>
    </row>
    <row r="53">
      <c r="A53" s="19" t="s">
        <v>104</v>
      </c>
      <c r="B53" s="19" t="s">
        <v>104</v>
      </c>
      <c r="C53" s="19" t="s">
        <v>104</v>
      </c>
      <c r="D53" s="19" t="s">
        <v>107</v>
      </c>
      <c r="E53" s="19" t="s">
        <v>80</v>
      </c>
    </row>
    <row r="55">
      <c r="A55" s="20" t="s">
        <v>93</v>
      </c>
      <c r="B55" s="20" t="s">
        <v>93</v>
      </c>
      <c r="C55" s="20" t="s">
        <v>93</v>
      </c>
      <c r="D55" s="20" t="s">
        <v>93</v>
      </c>
      <c r="E55" s="20" t="s">
        <v>93</v>
      </c>
    </row>
    <row r="56">
      <c r="A56" s="22"/>
      <c r="B56" s="22"/>
      <c r="C56" s="22"/>
      <c r="D56" s="22"/>
      <c r="E56" s="22"/>
    </row>
    <row r="57">
      <c r="A57" s="23" t="s">
        <v>68</v>
      </c>
      <c r="B57" s="23" t="s">
        <v>69</v>
      </c>
      <c r="C57" s="23" t="s">
        <v>74</v>
      </c>
      <c r="D57" s="23" t="s">
        <v>74</v>
      </c>
      <c r="E57" s="23" t="s">
        <v>9</v>
      </c>
    </row>
    <row r="58">
      <c r="A58" s="19" t="s">
        <v>92</v>
      </c>
      <c r="B58" s="19">
        <v>1</v>
      </c>
      <c r="C58" s="19" t="s">
        <v>94</v>
      </c>
      <c r="D58" s="19" t="s">
        <v>94</v>
      </c>
      <c r="E58" s="19">
        <v>1</v>
      </c>
    </row>
    <row r="60">
      <c r="A60" s="24" t="s">
        <v>76</v>
      </c>
      <c r="B60" s="24" t="s">
        <v>76</v>
      </c>
      <c r="C60" s="24" t="s">
        <v>76</v>
      </c>
      <c r="D60" s="24" t="s">
        <v>76</v>
      </c>
      <c r="E60" s="24" t="s">
        <v>76</v>
      </c>
    </row>
    <row r="61">
      <c r="A61" s="23" t="s">
        <v>77</v>
      </c>
      <c r="B61" s="23" t="s">
        <v>77</v>
      </c>
      <c r="C61" s="23" t="s">
        <v>77</v>
      </c>
      <c r="D61" s="23" t="s">
        <v>78</v>
      </c>
      <c r="E61" s="23"/>
    </row>
    <row r="62">
      <c r="A62" s="19"/>
      <c r="B62" s="19"/>
      <c r="C62" s="19"/>
      <c r="D62" s="19" t="s">
        <v>79</v>
      </c>
      <c r="E62" s="19" t="s">
        <v>80</v>
      </c>
    </row>
    <row r="64">
      <c r="A64" s="24" t="s">
        <v>81</v>
      </c>
      <c r="B64" s="24" t="s">
        <v>81</v>
      </c>
      <c r="C64" s="24" t="s">
        <v>81</v>
      </c>
      <c r="D64" s="24" t="s">
        <v>81</v>
      </c>
      <c r="E64" s="24" t="s">
        <v>81</v>
      </c>
    </row>
    <row r="65">
      <c r="A65" s="23" t="s">
        <v>82</v>
      </c>
      <c r="B65" s="23"/>
      <c r="C65" s="23"/>
      <c r="D65" s="23" t="s">
        <v>68</v>
      </c>
      <c r="E65" s="23"/>
    </row>
    <row r="66">
      <c r="A66" s="19" t="s">
        <v>104</v>
      </c>
      <c r="B66" s="19" t="s">
        <v>104</v>
      </c>
      <c r="C66" s="19" t="s">
        <v>104</v>
      </c>
      <c r="D66" s="19" t="s">
        <v>108</v>
      </c>
      <c r="E66" s="19" t="s">
        <v>80</v>
      </c>
    </row>
  </sheetData>
  <mergeCells>
    <mergeCell ref="A5:E5"/>
    <mergeCell ref="A6:E6"/>
    <mergeCell ref="A16:E16"/>
    <mergeCell ref="A17:E17"/>
    <mergeCell ref="C18:D18"/>
    <mergeCell ref="C19:D19"/>
    <mergeCell ref="A21:E21"/>
    <mergeCell ref="A22:C22"/>
    <mergeCell ref="A25:E25"/>
    <mergeCell ref="A26"/>
    <mergeCell ref="A27:C27"/>
    <mergeCell ref="A29:E29"/>
    <mergeCell ref="A30:E30"/>
    <mergeCell ref="C31:D31"/>
    <mergeCell ref="C32:D32"/>
    <mergeCell ref="A34:E34"/>
    <mergeCell ref="A35:C35"/>
    <mergeCell ref="A38:E38"/>
    <mergeCell ref="A39"/>
    <mergeCell ref="A40:C40"/>
    <mergeCell ref="A42:E42"/>
    <mergeCell ref="A43:E43"/>
    <mergeCell ref="C44:D44"/>
    <mergeCell ref="C45:D45"/>
    <mergeCell ref="A47:E47"/>
    <mergeCell ref="A48:C48"/>
    <mergeCell ref="A51:E51"/>
    <mergeCell ref="A52"/>
    <mergeCell ref="A53:C53"/>
    <mergeCell ref="A55:E55"/>
    <mergeCell ref="A56:E56"/>
    <mergeCell ref="C57:D57"/>
    <mergeCell ref="C58:D58"/>
    <mergeCell ref="A60:E60"/>
    <mergeCell ref="A61:C61"/>
    <mergeCell ref="A64:E64"/>
    <mergeCell ref="A65"/>
    <mergeCell ref="A66:C66"/>
  </mergeCells>
  <hyperlinks>
    <hyperlink ref="A2" r:id="rId2"/>
    <hyperlink ref="F2" r:id="rId3"/>
    <hyperlink ref="E13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36</v>
      </c>
      <c r="B2" s="12" t="s">
        <v>37</v>
      </c>
      <c r="C2" s="12" t="s">
        <v>14</v>
      </c>
      <c r="D2" s="12" t="s">
        <v>38</v>
      </c>
      <c r="E2" s="12" t="s">
        <v>21</v>
      </c>
      <c r="F2" s="12" t="s">
        <v>91</v>
      </c>
      <c r="G2" s="12">
        <v>1212.4</v>
      </c>
      <c r="H2" s="12">
        <v>1453.0614000000003</v>
      </c>
      <c r="I2" s="12">
        <v>1453.0614000000003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1</v>
      </c>
      <c r="D8" s="19" t="s">
        <v>109</v>
      </c>
      <c r="E8" s="19">
        <v>1</v>
      </c>
    </row>
    <row r="9">
      <c r="A9" s="19" t="s">
        <v>72</v>
      </c>
      <c r="B9" s="19" t="s">
        <v>72</v>
      </c>
      <c r="C9" s="19">
        <f>SUBTOTAL(109,Criteria_Summary12.2.6[Elementos])</f>
      </c>
      <c r="D9" s="19" t="s">
        <v>72</v>
      </c>
      <c r="E9" s="19">
        <f>SUBTOTAL(109,Criteria_Summary12.2.6[Total])</f>
      </c>
    </row>
    <row r="10">
      <c r="A10" s="20" t="s">
        <v>73</v>
      </c>
      <c r="B10" s="20">
        <v>0</v>
      </c>
      <c r="C10" s="21"/>
      <c r="D10" s="21"/>
      <c r="E10" s="20">
        <v>1</v>
      </c>
    </row>
    <row r="13">
      <c r="A13" s="20" t="s">
        <v>109</v>
      </c>
      <c r="B13" s="20" t="s">
        <v>109</v>
      </c>
      <c r="C13" s="20" t="s">
        <v>109</v>
      </c>
      <c r="D13" s="20" t="s">
        <v>109</v>
      </c>
      <c r="E13" s="20" t="s">
        <v>109</v>
      </c>
    </row>
    <row r="14">
      <c r="A14" s="22"/>
      <c r="B14" s="22"/>
      <c r="C14" s="22"/>
      <c r="D14" s="22"/>
      <c r="E14" s="22"/>
    </row>
    <row r="15">
      <c r="A15" s="23" t="s">
        <v>68</v>
      </c>
      <c r="B15" s="23" t="s">
        <v>69</v>
      </c>
      <c r="C15" s="23" t="s">
        <v>74</v>
      </c>
      <c r="D15" s="23" t="s">
        <v>74</v>
      </c>
      <c r="E15" s="23" t="s">
        <v>9</v>
      </c>
    </row>
    <row r="16">
      <c r="A16" s="19" t="s">
        <v>92</v>
      </c>
      <c r="B16" s="19">
        <v>1</v>
      </c>
      <c r="C16" s="19" t="s">
        <v>110</v>
      </c>
      <c r="D16" s="19" t="s">
        <v>110</v>
      </c>
      <c r="E16" s="19">
        <v>1</v>
      </c>
    </row>
    <row r="18">
      <c r="A18" s="24" t="s">
        <v>81</v>
      </c>
      <c r="B18" s="24" t="s">
        <v>81</v>
      </c>
      <c r="C18" s="24" t="s">
        <v>81</v>
      </c>
      <c r="D18" s="24" t="s">
        <v>81</v>
      </c>
      <c r="E18" s="24" t="s">
        <v>81</v>
      </c>
    </row>
    <row r="19">
      <c r="A19" s="23" t="s">
        <v>82</v>
      </c>
      <c r="B19" s="23"/>
      <c r="C19" s="23"/>
      <c r="D19" s="23" t="s">
        <v>68</v>
      </c>
      <c r="E19" s="23"/>
    </row>
    <row r="20">
      <c r="A20" s="19" t="s">
        <v>111</v>
      </c>
      <c r="B20" s="19" t="s">
        <v>111</v>
      </c>
      <c r="C20" s="19" t="s">
        <v>111</v>
      </c>
      <c r="D20" s="19" t="s">
        <v>112</v>
      </c>
      <c r="E20" s="19" t="s">
        <v>80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7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39</v>
      </c>
      <c r="B2" s="12" t="s">
        <v>40</v>
      </c>
      <c r="C2" s="12" t="s">
        <v>14</v>
      </c>
      <c r="D2" s="12" t="s">
        <v>41</v>
      </c>
      <c r="E2" s="12" t="s">
        <v>21</v>
      </c>
      <c r="F2" s="12" t="s">
        <v>113</v>
      </c>
      <c r="G2" s="12">
        <v>733.93</v>
      </c>
      <c r="H2" s="12">
        <v>879.61510500000009</v>
      </c>
      <c r="I2" s="12">
        <v>36943.83441</v>
      </c>
    </row>
    <row r="5">
      <c r="A5" s="16" t="s">
        <v>67</v>
      </c>
      <c r="B5" s="16" t="s">
        <v>67</v>
      </c>
      <c r="C5" s="16" t="s">
        <v>67</v>
      </c>
      <c r="D5" s="16" t="s">
        <v>67</v>
      </c>
      <c r="E5" s="16" t="s">
        <v>67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68</v>
      </c>
      <c r="C7" s="18" t="s">
        <v>69</v>
      </c>
      <c r="D7" s="18" t="s">
        <v>70</v>
      </c>
      <c r="E7" s="18" t="s">
        <v>9</v>
      </c>
    </row>
    <row r="8">
      <c r="A8" s="19">
        <v>1</v>
      </c>
      <c r="B8" s="19" t="s">
        <v>92</v>
      </c>
      <c r="C8" s="19">
        <v>23</v>
      </c>
      <c r="D8" s="19" t="s">
        <v>93</v>
      </c>
      <c r="E8" s="19">
        <v>23</v>
      </c>
    </row>
    <row r="9">
      <c r="A9" s="19">
        <v>2</v>
      </c>
      <c r="B9" s="19" t="s">
        <v>92</v>
      </c>
      <c r="C9" s="19">
        <v>5</v>
      </c>
      <c r="D9" s="19" t="s">
        <v>93</v>
      </c>
      <c r="E9" s="19">
        <v>5</v>
      </c>
    </row>
    <row r="10">
      <c r="A10" s="19">
        <v>3</v>
      </c>
      <c r="B10" s="19" t="s">
        <v>92</v>
      </c>
      <c r="C10" s="19">
        <v>6</v>
      </c>
      <c r="D10" s="19" t="s">
        <v>93</v>
      </c>
      <c r="E10" s="19">
        <v>6</v>
      </c>
    </row>
    <row r="11">
      <c r="A11" s="19">
        <v>4</v>
      </c>
      <c r="B11" s="19" t="s">
        <v>92</v>
      </c>
      <c r="C11" s="19">
        <v>6</v>
      </c>
      <c r="D11" s="19" t="s">
        <v>93</v>
      </c>
      <c r="E11" s="19">
        <v>6</v>
      </c>
    </row>
    <row r="12">
      <c r="A12" s="19">
        <v>5</v>
      </c>
      <c r="B12" s="19" t="s">
        <v>92</v>
      </c>
      <c r="C12" s="19">
        <v>2</v>
      </c>
      <c r="D12" s="19" t="s">
        <v>114</v>
      </c>
      <c r="E12" s="19">
        <v>2</v>
      </c>
    </row>
    <row r="13">
      <c r="A13" s="19" t="s">
        <v>72</v>
      </c>
      <c r="B13" s="19" t="s">
        <v>72</v>
      </c>
      <c r="C13" s="19">
        <f>SUBTOTAL(109,Criteria_Summary12.2.7[Elementos])</f>
      </c>
      <c r="D13" s="19" t="s">
        <v>72</v>
      </c>
      <c r="E13" s="19">
        <f>SUBTOTAL(109,Criteria_Summary12.2.7[Total])</f>
      </c>
    </row>
    <row r="14">
      <c r="A14" s="20" t="s">
        <v>73</v>
      </c>
      <c r="B14" s="20">
        <v>0</v>
      </c>
      <c r="C14" s="21"/>
      <c r="D14" s="21"/>
      <c r="E14" s="20">
        <v>42</v>
      </c>
    </row>
    <row r="17">
      <c r="A17" s="20" t="s">
        <v>93</v>
      </c>
      <c r="B17" s="20" t="s">
        <v>93</v>
      </c>
      <c r="C17" s="20" t="s">
        <v>93</v>
      </c>
      <c r="D17" s="20" t="s">
        <v>93</v>
      </c>
      <c r="E17" s="20" t="s">
        <v>93</v>
      </c>
    </row>
    <row r="18">
      <c r="A18" s="22"/>
      <c r="B18" s="22"/>
      <c r="C18" s="22"/>
      <c r="D18" s="22"/>
      <c r="E18" s="22"/>
    </row>
    <row r="19">
      <c r="A19" s="23" t="s">
        <v>68</v>
      </c>
      <c r="B19" s="23" t="s">
        <v>69</v>
      </c>
      <c r="C19" s="23" t="s">
        <v>74</v>
      </c>
      <c r="D19" s="23" t="s">
        <v>74</v>
      </c>
      <c r="E19" s="23" t="s">
        <v>9</v>
      </c>
    </row>
    <row r="20">
      <c r="A20" s="19" t="s">
        <v>92</v>
      </c>
      <c r="B20" s="19">
        <v>23</v>
      </c>
      <c r="C20" s="19" t="s">
        <v>94</v>
      </c>
      <c r="D20" s="19" t="s">
        <v>94</v>
      </c>
      <c r="E20" s="19">
        <v>23</v>
      </c>
    </row>
    <row r="22">
      <c r="A22" s="24" t="s">
        <v>76</v>
      </c>
      <c r="B22" s="24" t="s">
        <v>76</v>
      </c>
      <c r="C22" s="24" t="s">
        <v>76</v>
      </c>
      <c r="D22" s="24" t="s">
        <v>76</v>
      </c>
      <c r="E22" s="24" t="s">
        <v>76</v>
      </c>
    </row>
    <row r="23">
      <c r="A23" s="23" t="s">
        <v>77</v>
      </c>
      <c r="B23" s="23" t="s">
        <v>77</v>
      </c>
      <c r="C23" s="23" t="s">
        <v>77</v>
      </c>
      <c r="D23" s="23" t="s">
        <v>78</v>
      </c>
      <c r="E23" s="23"/>
    </row>
    <row r="24">
      <c r="A24" s="19"/>
      <c r="B24" s="19"/>
      <c r="C24" s="19"/>
      <c r="D24" s="19" t="s">
        <v>79</v>
      </c>
      <c r="E24" s="19" t="s">
        <v>80</v>
      </c>
    </row>
    <row r="26">
      <c r="A26" s="24" t="s">
        <v>81</v>
      </c>
      <c r="B26" s="24" t="s">
        <v>81</v>
      </c>
      <c r="C26" s="24" t="s">
        <v>81</v>
      </c>
      <c r="D26" s="24" t="s">
        <v>81</v>
      </c>
      <c r="E26" s="24" t="s">
        <v>81</v>
      </c>
    </row>
    <row r="27">
      <c r="A27" s="23" t="s">
        <v>82</v>
      </c>
      <c r="B27" s="23"/>
      <c r="C27" s="23"/>
      <c r="D27" s="23" t="s">
        <v>68</v>
      </c>
      <c r="E27" s="23"/>
    </row>
    <row r="28">
      <c r="A28" s="19" t="s">
        <v>115</v>
      </c>
      <c r="B28" s="19" t="s">
        <v>115</v>
      </c>
      <c r="C28" s="19" t="s">
        <v>115</v>
      </c>
      <c r="D28" s="19" t="s">
        <v>116</v>
      </c>
      <c r="E28" s="19" t="s">
        <v>80</v>
      </c>
    </row>
    <row r="30">
      <c r="A30" s="20" t="s">
        <v>93</v>
      </c>
      <c r="B30" s="20" t="s">
        <v>93</v>
      </c>
      <c r="C30" s="20" t="s">
        <v>93</v>
      </c>
      <c r="D30" s="20" t="s">
        <v>93</v>
      </c>
      <c r="E30" s="20" t="s">
        <v>93</v>
      </c>
    </row>
    <row r="31">
      <c r="A31" s="22"/>
      <c r="B31" s="22"/>
      <c r="C31" s="22"/>
      <c r="D31" s="22"/>
      <c r="E31" s="22"/>
    </row>
    <row r="32">
      <c r="A32" s="23" t="s">
        <v>68</v>
      </c>
      <c r="B32" s="23" t="s">
        <v>69</v>
      </c>
      <c r="C32" s="23" t="s">
        <v>74</v>
      </c>
      <c r="D32" s="23" t="s">
        <v>74</v>
      </c>
      <c r="E32" s="23" t="s">
        <v>9</v>
      </c>
    </row>
    <row r="33">
      <c r="A33" s="19" t="s">
        <v>92</v>
      </c>
      <c r="B33" s="19">
        <v>5</v>
      </c>
      <c r="C33" s="19" t="s">
        <v>94</v>
      </c>
      <c r="D33" s="19" t="s">
        <v>94</v>
      </c>
      <c r="E33" s="19">
        <v>5</v>
      </c>
    </row>
    <row r="35">
      <c r="A35" s="24" t="s">
        <v>76</v>
      </c>
      <c r="B35" s="24" t="s">
        <v>76</v>
      </c>
      <c r="C35" s="24" t="s">
        <v>76</v>
      </c>
      <c r="D35" s="24" t="s">
        <v>76</v>
      </c>
      <c r="E35" s="24" t="s">
        <v>76</v>
      </c>
    </row>
    <row r="36">
      <c r="A36" s="23" t="s">
        <v>77</v>
      </c>
      <c r="B36" s="23" t="s">
        <v>77</v>
      </c>
      <c r="C36" s="23" t="s">
        <v>77</v>
      </c>
      <c r="D36" s="23" t="s">
        <v>78</v>
      </c>
      <c r="E36" s="23"/>
    </row>
    <row r="37">
      <c r="A37" s="19"/>
      <c r="B37" s="19"/>
      <c r="C37" s="19"/>
      <c r="D37" s="19" t="s">
        <v>79</v>
      </c>
      <c r="E37" s="19" t="s">
        <v>80</v>
      </c>
    </row>
    <row r="39">
      <c r="A39" s="24" t="s">
        <v>81</v>
      </c>
      <c r="B39" s="24" t="s">
        <v>81</v>
      </c>
      <c r="C39" s="24" t="s">
        <v>81</v>
      </c>
      <c r="D39" s="24" t="s">
        <v>81</v>
      </c>
      <c r="E39" s="24" t="s">
        <v>81</v>
      </c>
    </row>
    <row r="40">
      <c r="A40" s="23" t="s">
        <v>82</v>
      </c>
      <c r="B40" s="23"/>
      <c r="C40" s="23"/>
      <c r="D40" s="23" t="s">
        <v>68</v>
      </c>
      <c r="E40" s="23"/>
    </row>
    <row r="41">
      <c r="A41" s="19" t="s">
        <v>117</v>
      </c>
      <c r="B41" s="19" t="s">
        <v>117</v>
      </c>
      <c r="C41" s="19" t="s">
        <v>117</v>
      </c>
      <c r="D41" s="19" t="s">
        <v>116</v>
      </c>
      <c r="E41" s="19" t="s">
        <v>80</v>
      </c>
    </row>
    <row r="43">
      <c r="A43" s="20" t="s">
        <v>93</v>
      </c>
      <c r="B43" s="20" t="s">
        <v>93</v>
      </c>
      <c r="C43" s="20" t="s">
        <v>93</v>
      </c>
      <c r="D43" s="20" t="s">
        <v>93</v>
      </c>
      <c r="E43" s="20" t="s">
        <v>93</v>
      </c>
    </row>
    <row r="44">
      <c r="A44" s="22"/>
      <c r="B44" s="22"/>
      <c r="C44" s="22"/>
      <c r="D44" s="22"/>
      <c r="E44" s="22"/>
    </row>
    <row r="45">
      <c r="A45" s="23" t="s">
        <v>68</v>
      </c>
      <c r="B45" s="23" t="s">
        <v>69</v>
      </c>
      <c r="C45" s="23" t="s">
        <v>74</v>
      </c>
      <c r="D45" s="23" t="s">
        <v>74</v>
      </c>
      <c r="E45" s="23" t="s">
        <v>9</v>
      </c>
    </row>
    <row r="46">
      <c r="A46" s="19" t="s">
        <v>92</v>
      </c>
      <c r="B46" s="19">
        <v>6</v>
      </c>
      <c r="C46" s="19" t="s">
        <v>94</v>
      </c>
      <c r="D46" s="19" t="s">
        <v>94</v>
      </c>
      <c r="E46" s="19">
        <v>6</v>
      </c>
    </row>
    <row r="48">
      <c r="A48" s="24" t="s">
        <v>76</v>
      </c>
      <c r="B48" s="24" t="s">
        <v>76</v>
      </c>
      <c r="C48" s="24" t="s">
        <v>76</v>
      </c>
      <c r="D48" s="24" t="s">
        <v>76</v>
      </c>
      <c r="E48" s="24" t="s">
        <v>76</v>
      </c>
    </row>
    <row r="49">
      <c r="A49" s="23" t="s">
        <v>77</v>
      </c>
      <c r="B49" s="23" t="s">
        <v>77</v>
      </c>
      <c r="C49" s="23" t="s">
        <v>77</v>
      </c>
      <c r="D49" s="23" t="s">
        <v>78</v>
      </c>
      <c r="E49" s="23"/>
    </row>
    <row r="50">
      <c r="A50" s="19"/>
      <c r="B50" s="19"/>
      <c r="C50" s="19"/>
      <c r="D50" s="19" t="s">
        <v>79</v>
      </c>
      <c r="E50" s="19" t="s">
        <v>80</v>
      </c>
    </row>
    <row r="52">
      <c r="A52" s="24" t="s">
        <v>81</v>
      </c>
      <c r="B52" s="24" t="s">
        <v>81</v>
      </c>
      <c r="C52" s="24" t="s">
        <v>81</v>
      </c>
      <c r="D52" s="24" t="s">
        <v>81</v>
      </c>
      <c r="E52" s="24" t="s">
        <v>81</v>
      </c>
    </row>
    <row r="53">
      <c r="A53" s="23" t="s">
        <v>82</v>
      </c>
      <c r="B53" s="23"/>
      <c r="C53" s="23"/>
      <c r="D53" s="23" t="s">
        <v>68</v>
      </c>
      <c r="E53" s="23"/>
    </row>
    <row r="54">
      <c r="A54" s="19" t="s">
        <v>118</v>
      </c>
      <c r="B54" s="19" t="s">
        <v>118</v>
      </c>
      <c r="C54" s="19" t="s">
        <v>118</v>
      </c>
      <c r="D54" s="19" t="s">
        <v>119</v>
      </c>
      <c r="E54" s="19" t="s">
        <v>80</v>
      </c>
    </row>
    <row r="56">
      <c r="A56" s="20" t="s">
        <v>93</v>
      </c>
      <c r="B56" s="20" t="s">
        <v>93</v>
      </c>
      <c r="C56" s="20" t="s">
        <v>93</v>
      </c>
      <c r="D56" s="20" t="s">
        <v>93</v>
      </c>
      <c r="E56" s="20" t="s">
        <v>93</v>
      </c>
    </row>
    <row r="57">
      <c r="A57" s="22"/>
      <c r="B57" s="22"/>
      <c r="C57" s="22"/>
      <c r="D57" s="22"/>
      <c r="E57" s="22"/>
    </row>
    <row r="58">
      <c r="A58" s="23" t="s">
        <v>68</v>
      </c>
      <c r="B58" s="23" t="s">
        <v>69</v>
      </c>
      <c r="C58" s="23" t="s">
        <v>74</v>
      </c>
      <c r="D58" s="23" t="s">
        <v>74</v>
      </c>
      <c r="E58" s="23" t="s">
        <v>9</v>
      </c>
    </row>
    <row r="59">
      <c r="A59" s="19" t="s">
        <v>92</v>
      </c>
      <c r="B59" s="19">
        <v>6</v>
      </c>
      <c r="C59" s="19" t="s">
        <v>94</v>
      </c>
      <c r="D59" s="19" t="s">
        <v>94</v>
      </c>
      <c r="E59" s="19">
        <v>6</v>
      </c>
    </row>
    <row r="61">
      <c r="A61" s="24" t="s">
        <v>76</v>
      </c>
      <c r="B61" s="24" t="s">
        <v>76</v>
      </c>
      <c r="C61" s="24" t="s">
        <v>76</v>
      </c>
      <c r="D61" s="24" t="s">
        <v>76</v>
      </c>
      <c r="E61" s="24" t="s">
        <v>76</v>
      </c>
    </row>
    <row r="62">
      <c r="A62" s="23" t="s">
        <v>77</v>
      </c>
      <c r="B62" s="23" t="s">
        <v>77</v>
      </c>
      <c r="C62" s="23" t="s">
        <v>77</v>
      </c>
      <c r="D62" s="23" t="s">
        <v>78</v>
      </c>
      <c r="E62" s="23"/>
    </row>
    <row r="63">
      <c r="A63" s="19"/>
      <c r="B63" s="19"/>
      <c r="C63" s="19"/>
      <c r="D63" s="19" t="s">
        <v>79</v>
      </c>
      <c r="E63" s="19" t="s">
        <v>80</v>
      </c>
    </row>
    <row r="65">
      <c r="A65" s="24" t="s">
        <v>81</v>
      </c>
      <c r="B65" s="24" t="s">
        <v>81</v>
      </c>
      <c r="C65" s="24" t="s">
        <v>81</v>
      </c>
      <c r="D65" s="24" t="s">
        <v>81</v>
      </c>
      <c r="E65" s="24" t="s">
        <v>81</v>
      </c>
    </row>
    <row r="66">
      <c r="A66" s="23" t="s">
        <v>82</v>
      </c>
      <c r="B66" s="23"/>
      <c r="C66" s="23"/>
      <c r="D66" s="23" t="s">
        <v>68</v>
      </c>
      <c r="E66" s="23"/>
    </row>
    <row r="67">
      <c r="A67" s="19" t="s">
        <v>120</v>
      </c>
      <c r="B67" s="19" t="s">
        <v>120</v>
      </c>
      <c r="C67" s="19" t="s">
        <v>120</v>
      </c>
      <c r="D67" s="19" t="s">
        <v>116</v>
      </c>
      <c r="E67" s="19" t="s">
        <v>80</v>
      </c>
    </row>
    <row r="69">
      <c r="A69" s="20" t="s">
        <v>114</v>
      </c>
      <c r="B69" s="20" t="s">
        <v>114</v>
      </c>
      <c r="C69" s="20" t="s">
        <v>114</v>
      </c>
      <c r="D69" s="20" t="s">
        <v>114</v>
      </c>
      <c r="E69" s="20" t="s">
        <v>114</v>
      </c>
    </row>
    <row r="70">
      <c r="A70" s="22"/>
      <c r="B70" s="22"/>
      <c r="C70" s="22"/>
      <c r="D70" s="22"/>
      <c r="E70" s="22"/>
    </row>
    <row r="71">
      <c r="A71" s="23" t="s">
        <v>68</v>
      </c>
      <c r="B71" s="23" t="s">
        <v>69</v>
      </c>
      <c r="C71" s="23" t="s">
        <v>74</v>
      </c>
      <c r="D71" s="23" t="s">
        <v>74</v>
      </c>
      <c r="E71" s="23" t="s">
        <v>9</v>
      </c>
    </row>
    <row r="72">
      <c r="A72" s="19" t="s">
        <v>92</v>
      </c>
      <c r="B72" s="19">
        <v>2</v>
      </c>
      <c r="C72" s="19" t="s">
        <v>94</v>
      </c>
      <c r="D72" s="19" t="s">
        <v>94</v>
      </c>
      <c r="E72" s="19">
        <v>2</v>
      </c>
    </row>
    <row r="74">
      <c r="A74" s="24" t="s">
        <v>81</v>
      </c>
      <c r="B74" s="24" t="s">
        <v>81</v>
      </c>
      <c r="C74" s="24" t="s">
        <v>81</v>
      </c>
      <c r="D74" s="24" t="s">
        <v>81</v>
      </c>
      <c r="E74" s="24" t="s">
        <v>81</v>
      </c>
    </row>
    <row r="75">
      <c r="A75" s="23" t="s">
        <v>82</v>
      </c>
      <c r="B75" s="23"/>
      <c r="C75" s="23"/>
      <c r="D75" s="23" t="s">
        <v>68</v>
      </c>
      <c r="E75" s="23"/>
    </row>
    <row r="76">
      <c r="A76" s="19" t="s">
        <v>121</v>
      </c>
      <c r="B76" s="19" t="s">
        <v>121</v>
      </c>
      <c r="C76" s="19" t="s">
        <v>121</v>
      </c>
      <c r="D76" s="19" t="s">
        <v>116</v>
      </c>
      <c r="E76" s="19" t="s">
        <v>80</v>
      </c>
    </row>
  </sheetData>
  <mergeCells>
    <mergeCell ref="A5:E5"/>
    <mergeCell ref="A6:E6"/>
    <mergeCell ref="A17:E17"/>
    <mergeCell ref="A18:E18"/>
    <mergeCell ref="C19:D19"/>
    <mergeCell ref="C20:D20"/>
    <mergeCell ref="A22:E22"/>
    <mergeCell ref="A23:C23"/>
    <mergeCell ref="A26:E26"/>
    <mergeCell ref="A27"/>
    <mergeCell ref="A28:C28"/>
    <mergeCell ref="A30:E30"/>
    <mergeCell ref="A31:E31"/>
    <mergeCell ref="C32:D32"/>
    <mergeCell ref="C33:D33"/>
    <mergeCell ref="A35:E35"/>
    <mergeCell ref="A36:C36"/>
    <mergeCell ref="A39:E39"/>
    <mergeCell ref="A40"/>
    <mergeCell ref="A41:C41"/>
    <mergeCell ref="A43:E43"/>
    <mergeCell ref="A44:E44"/>
    <mergeCell ref="C45:D45"/>
    <mergeCell ref="C46:D46"/>
    <mergeCell ref="A48:E48"/>
    <mergeCell ref="A49:C49"/>
    <mergeCell ref="A52:E52"/>
    <mergeCell ref="A53"/>
    <mergeCell ref="A54:C54"/>
    <mergeCell ref="A56:E56"/>
    <mergeCell ref="A57:E57"/>
    <mergeCell ref="C58:D58"/>
    <mergeCell ref="C59:D59"/>
    <mergeCell ref="A61:E61"/>
    <mergeCell ref="A62:C62"/>
    <mergeCell ref="A65:E65"/>
    <mergeCell ref="A66"/>
    <mergeCell ref="A67:C67"/>
    <mergeCell ref="A69:E69"/>
    <mergeCell ref="A70:E70"/>
    <mergeCell ref="C71:D71"/>
    <mergeCell ref="C72:D72"/>
    <mergeCell ref="A74:E74"/>
    <mergeCell ref="A75"/>
    <mergeCell ref="A76:C76"/>
  </mergeCells>
  <hyperlinks>
    <hyperlink ref="A2" r:id="rId2"/>
    <hyperlink ref="F2" r:id="rId3"/>
    <hyperlink ref="E14" r:id="rId4"/>
  </hyperlinks>
  <headerFooter/>
  <tableParts>
    <tablePart r:id="rId1"/>
  </tableParts>
</worksheet>
</file>